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sue/Desktop/CHCT/*CHCT Grants/"/>
    </mc:Choice>
  </mc:AlternateContent>
  <xr:revisionPtr revIDLastSave="0" documentId="13_ncr:1_{811BA6B5-6B04-5048-AB66-009731F41783}" xr6:coauthVersionLast="36" xr6:coauthVersionMax="36" xr10:uidLastSave="{00000000-0000-0000-0000-000000000000}"/>
  <bookViews>
    <workbookView xWindow="7800" yWindow="460" windowWidth="13520" windowHeight="13520" tabRatio="871" firstSheet="3" activeTab="11" xr2:uid="{00000000-000D-0000-FFFF-FFFF00000000}"/>
  </bookViews>
  <sheets>
    <sheet name="Master Grants 2017" sheetId="4" r:id="rId1"/>
    <sheet name="Grants Master for Web Site" sheetId="1" r:id="rId2"/>
    <sheet name="Grants Master 2017 for AR" sheetId="2" r:id="rId3"/>
    <sheet name="NCT" sheetId="7" r:id="rId4"/>
    <sheet name="CHT" sheetId="6" r:id="rId5"/>
    <sheet name="Sheet1" sheetId="10" r:id="rId6"/>
    <sheet name="DOCBF" sheetId="3" r:id="rId7"/>
    <sheet name="Grants Master doodle)" sheetId="5" r:id="rId8"/>
    <sheet name="Grants Master Web Site Nov 18 " sheetId="9" r:id="rId9"/>
    <sheet name="Sheet9" sheetId="18" r:id="rId10"/>
    <sheet name="Sheet8" sheetId="17" r:id="rId11"/>
    <sheet name="Update Sheet" sheetId="12" r:id="rId12"/>
    <sheet name="Sheet7" sheetId="16" r:id="rId13"/>
    <sheet name="Sheet6" sheetId="15" r:id="rId14"/>
    <sheet name="Sheet4" sheetId="13" r:id="rId15"/>
    <sheet name="Sheet5" sheetId="14" r:id="rId16"/>
    <sheet name="Sheet2" sheetId="11" r:id="rId17"/>
  </sheets>
  <definedNames>
    <definedName name="_xlnm.Print_Area" localSheetId="7">'Grants Master doodle)'!$A$1:$H$197</definedName>
    <definedName name="_xlnm.Print_Area" localSheetId="1">'Grants Master for Web Site'!$B$1:$I$203</definedName>
    <definedName name="_xlnm.Print_Area" localSheetId="8">'Grants Master Web Site Nov 18 '!$C$2:$F$269</definedName>
    <definedName name="_xlnm.Print_Area" localSheetId="0">'Master Grants 2017'!$B$1:$K$424</definedName>
    <definedName name="_xlnm.Print_Area" localSheetId="11">'Update Sheet'!$A$1:$E$374</definedName>
    <definedName name="_xlnm.Print_Titles" localSheetId="2">'Grants Master 2017 for AR'!$4:$4</definedName>
    <definedName name="_xlnm.Print_Titles" localSheetId="7">'Grants Master doodle)'!$1:$1</definedName>
    <definedName name="_xlnm.Print_Titles" localSheetId="1">'Grants Master for Web Site'!$4:$4</definedName>
    <definedName name="_xlnm.Print_Titles" localSheetId="0">'Master Grants 2017'!$1:$1</definedName>
  </definedNames>
  <calcPr calcId="181029"/>
</workbook>
</file>

<file path=xl/calcChain.xml><?xml version="1.0" encoding="utf-8"?>
<calcChain xmlns="http://schemas.openxmlformats.org/spreadsheetml/2006/main">
  <c r="E374" i="12" l="1"/>
  <c r="G208" i="1" l="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R198" i="1"/>
  <c r="K200" i="1"/>
  <c r="I200" i="1"/>
  <c r="H200" i="1"/>
  <c r="G200" i="1"/>
  <c r="F200" i="1"/>
  <c r="E200" i="1"/>
  <c r="L56" i="4"/>
  <c r="J177" i="4"/>
  <c r="J178" i="4"/>
  <c r="J179" i="4"/>
  <c r="J180" i="4"/>
  <c r="J181" i="4"/>
  <c r="J176" i="4"/>
  <c r="L169" i="4"/>
  <c r="L156" i="4"/>
  <c r="L157" i="4"/>
  <c r="L163" i="4"/>
  <c r="L44" i="4"/>
  <c r="L59" i="4"/>
  <c r="L114" i="4"/>
  <c r="L117" i="4"/>
  <c r="L90" i="4"/>
  <c r="L102" i="4"/>
  <c r="L105" i="4"/>
  <c r="L107" i="4"/>
  <c r="L108" i="4"/>
  <c r="L112" i="4"/>
  <c r="L120" i="4"/>
  <c r="L126" i="4"/>
  <c r="L131" i="4"/>
  <c r="L133" i="4"/>
  <c r="L139" i="4"/>
  <c r="L141" i="4"/>
  <c r="L147" i="4"/>
  <c r="L152" i="4"/>
  <c r="J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Jeremy Sharp</author>
  </authors>
  <commentList>
    <comment ref="E251" authorId="0" shapeId="0" xr:uid="{BC455618-C876-814E-9B40-79210F789EBC}">
      <text>
        <r>
          <rPr>
            <b/>
            <sz val="10"/>
            <color rgb="FF000000"/>
            <rFont val="Tahoma"/>
            <family val="2"/>
          </rPr>
          <t>Jeremy Sharp:</t>
        </r>
        <r>
          <rPr>
            <sz val="10"/>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Jeremy Sharp</author>
  </authors>
  <commentList>
    <comment ref="D355" authorId="0" shapeId="0" xr:uid="{FD811406-4E87-0E41-8DED-DFD4C5A88D0D}">
      <text>
        <r>
          <rPr>
            <b/>
            <sz val="10"/>
            <color rgb="FF000000"/>
            <rFont val="Tahoma"/>
            <family val="2"/>
          </rPr>
          <t>Jeremy Sharp:</t>
        </r>
        <r>
          <rPr>
            <sz val="10"/>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Jeremy Sharp</author>
  </authors>
  <commentList>
    <comment ref="D248" authorId="0" shapeId="0" xr:uid="{271D99EA-7707-4D42-8348-03B8ED7943F5}">
      <text>
        <r>
          <rPr>
            <b/>
            <sz val="10"/>
            <color rgb="FF000000"/>
            <rFont val="Tahoma"/>
            <family val="2"/>
          </rPr>
          <t>Jeremy Sharp:</t>
        </r>
        <r>
          <rPr>
            <sz val="10"/>
            <color rgb="FF000000"/>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Jeremy Sharp</author>
  </authors>
  <commentList>
    <comment ref="D248" authorId="0" shapeId="0" xr:uid="{25C8D958-A76E-A040-AFDB-D9081E01F8BC}">
      <text>
        <r>
          <rPr>
            <b/>
            <sz val="10"/>
            <color rgb="FF000000"/>
            <rFont val="Tahoma"/>
            <family val="2"/>
          </rPr>
          <t>Jeremy Sharp:</t>
        </r>
        <r>
          <rPr>
            <sz val="10"/>
            <color rgb="FF000000"/>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Jeremy Sharp</author>
  </authors>
  <commentList>
    <comment ref="D247" authorId="0" shapeId="0" xr:uid="{061376A9-C31A-0649-966C-3D04A5253867}">
      <text>
        <r>
          <rPr>
            <b/>
            <sz val="10"/>
            <color rgb="FF000000"/>
            <rFont val="Tahoma"/>
            <family val="2"/>
          </rPr>
          <t>Jeremy Sharp:</t>
        </r>
        <r>
          <rPr>
            <sz val="10"/>
            <color rgb="FF000000"/>
            <rFont val="Tahoma"/>
            <family val="2"/>
          </rPr>
          <t xml:space="preserve">
</t>
        </r>
      </text>
    </comment>
  </commentList>
</comments>
</file>

<file path=xl/sharedStrings.xml><?xml version="1.0" encoding="utf-8"?>
<sst xmlns="http://schemas.openxmlformats.org/spreadsheetml/2006/main" count="1992" uniqueCount="733">
  <si>
    <t xml:space="preserve">1. Urgent work to cure dampness in Spire by removing cement based motar and re-pointing with Lime.
2. To address structural weakness in Spire resulting from Bell Frame main supports corroding
</t>
  </si>
  <si>
    <t>St Just-in-Penwith Parish Church</t>
  </si>
  <si>
    <t xml:space="preserve">The roof was thought to have last been fully replaced in 1866 when the original waggon style roof was replaced with new Deal timbers and slates.  We are looking to: 
Complete re-roofing of the church utilising Cornish slates
Re-leading main valleys to ensure compliance with current guidelines and best practice.
Carpentry works and repairs related to the above using traditional techniques, materials and methods
Ceiling repairs using lath and lime plaster
Masonry repairs to strengthen wall heads etc.
Overhauling rainwater goods and low level drainage to ensure water is able to be taken effectively from the main body of the church.
Removal of defective and unsafe chimney which is leaning heavily and in need of urgent attention and repair.
Re-pointing works to remove defective pointing and inappropriate cement based mortars.
</t>
  </si>
  <si>
    <t>North Petherwin, St Paternus</t>
  </si>
  <si>
    <t xml:space="preserve">For viewing work, cut out corroded Polyphant stone, make and re-fit with N H L 3.5 and coarse sand. Mortar to be analysed by the Cornish Lime Company.
To drill and fit Cin Tec sock anchors to arch 24 number, 12 each side to a depth of 850 and 1,200 mm.
</t>
  </si>
  <si>
    <t>St. Michael’s Perranporth</t>
  </si>
  <si>
    <t>Our objective with this project is to upgrade our seriously outdated heating system. The current electric heaters are over 40 years old and are now in need or removal, replacement with a more efficient up to date heating system. The PCC has decided that an under floor system would greatly improve our carbon footprint and at the same time help us to reduce our energy costs</t>
  </si>
  <si>
    <t xml:space="preserve">Due to corrosion over the last 90 years, the bell frame is in a dangerous condition and the bells can no longer be rung. The bells need some restorative work. 
Bell frame and bells to be removed from the tower.
Bell frame to be rebuilt.
Bell fittings to be restored and old timber fittings replaced.
Bell wheels to be refurbished. 
Bells to be re-tuned.
</t>
  </si>
  <si>
    <t xml:space="preserve">Roof repair and maintenance works as recommended within the most recent quinquennial survey report. Works will involve the stripping and re-slating of the Chancel and Lady Chapel roofs, which are heavily dilapidated, along with maintenance repairs to slipped and damaged slating on the main roof. Weathering and flashing details will also be improved / repaired. Works will also involve overhauling, repair and replacement to the rainwater goods to all areas of the building. </t>
  </si>
  <si>
    <t>St Winwaloe Church, Tremaine</t>
  </si>
  <si>
    <t>Repairs required on the church were identified in a Quinquennial Church Inspection Report prepared on the 18th June 2014, including: filling open joints in stonework on the church tower and walls; repairing pointing to tower pinnacles; repairing split lead on tower roof; making good gutters and downpipes; repairing glass window in tower; repairing door to South porch; and making good internal walls.</t>
  </si>
  <si>
    <t>Guttering and downpipe replacement needed on one side of the church. Also treatment for woodworm damage, not yet serious, but preventative measures needed, especially in roof timbers.
This is a re-application after further work has been revealed by a QI.  Grant made in March 2016 was £2,500</t>
  </si>
  <si>
    <t>St Uny</t>
  </si>
  <si>
    <t>The architect has identified serious problems with the floor, part of which is already
unusable. So far, we have raised £ 90,000 of the £ 141,000 (plus VAT) needed. Our
latest quinquennial inspection took place in September 2016 and confirms the
urgency of the floor replacement. In addition we have to carry out urgent repairs to
the tower roof and supporting beams as there are water leaks with serious associated
damage.</t>
  </si>
  <si>
    <t>£141,000+VAT</t>
  </si>
  <si>
    <t>Grant CHT</t>
  </si>
  <si>
    <t>Wendron, St Wendrona</t>
  </si>
  <si>
    <t>Repair work to roof areas including:
Renewal of north and south facing slopes
Minor repairs to central slopes
Repair to porch roof
Repair to tower roof
also joinery and flooring repairs caused by damp
Improve rainwater disposal system</t>
  </si>
  <si>
    <t>Veryan</t>
  </si>
  <si>
    <t>Retrospective application for weather proofing the Tower following storm damage.  The Clock was covered by insurance, but the "making good" was not.  The actual cost exceeded the estimate.</t>
  </si>
  <si>
    <t>Two windows on the North wall have suffered movement due to failure of metalwork at their base .The glass will be removed and mullions hydraulically returned to the correct position, before making good and replacing the glass. The windows are part of the Willimot windows as referenced in Pevsner.</t>
  </si>
  <si>
    <t>Portscatho United Church</t>
  </si>
  <si>
    <t>Various works to Porch</t>
  </si>
  <si>
    <t>Linkinhorne, St Melor's</t>
  </si>
  <si>
    <t>Restoration work on two paintings as set out in Grant Application</t>
  </si>
  <si>
    <t xml:space="preserve">Lanhydrock, St.Hydroc </t>
  </si>
  <si>
    <t xml:space="preserve">CORNWALL HISTORIC CHURCHES TRUST
GRANTS MADE JANUARY 2007 T0 DECEMBER 2017
</t>
  </si>
  <si>
    <t>Totals Jan 07 to Dec 17</t>
  </si>
  <si>
    <t>Manaccan
CHCT Grant includes £3,000 from Manifold Trust</t>
  </si>
  <si>
    <t>Manifold</t>
  </si>
  <si>
    <t xml:space="preserve">Roof Repairs.  Fix sacrificial lead on both sides of gulley. Replace plastic guttering with cast iron plus down pipes  Prime undercoat and gloss. Clean out tower debris, clean moss etc. from roof and repair broken and damaged slates.
Belfry Door.  (at present unusable). Build a new frame, finish with 3 coats of Danish Oil.  Fit Weather seal in new frame Fit an oak weather board to bottom of oak panelling so some rotten ends can be removed. Clean and free up door furniture.  Hang door in new frame using old hinges. Fit a sliding security bolt.  Remove temporary security barrier.  Fit new frame and hang old frame.  Removal of waste materials.
</t>
  </si>
  <si>
    <t>St Buryan
CHCT Grant includes £3,000 from Manifold Trust</t>
  </si>
  <si>
    <t>Penwerris
Includes £5,000 from the Manifold Trust</t>
  </si>
  <si>
    <t>St Illogan Church
Includes £5,000 from the Manifold Trust</t>
  </si>
  <si>
    <t>St Morvetha, Morvah
Includes £5,000 from the Manifold Trust</t>
  </si>
  <si>
    <t>Come to Good Meeting House
Includes £5,000 from the Manifold Trust</t>
  </si>
  <si>
    <t>St Cuby's Duloe
Includes £5,000 from the Manifold Trust</t>
  </si>
  <si>
    <t>St Sampson Golant
Includes £1,000 from the Manifold Trust</t>
  </si>
  <si>
    <t>St Winnow
Includes £4,000 from the Manifold Trust</t>
  </si>
  <si>
    <t xml:space="preserve">CHCT Total includes £25,500 disbursed from the Manifold Trust Grant to the CHCT from May 2008 to March 2012     </t>
  </si>
  <si>
    <t xml:space="preserve">CORNWALL HISTORIC CHURCHES TRUST
GRANTS MADE JANUARY 2017 T0 DECEMBER 2017
</t>
  </si>
  <si>
    <t xml:space="preserve">Two windows on the North wall have suffered movement due to failure of metalwork at their base .The glass will be removed and mullions hydraulically returned to the correct position, before making good and replacing the glass. The windows are part of the </t>
  </si>
  <si>
    <t xml:space="preserve">a) replacement of two large leadwork valleys in the roof , and associated overflows
b) repair of slate roofs
c) replacement of leaking cast iron guttering
d) refurbishment of low level drainage
e) making good water damage to the interior of the church
   </t>
  </si>
  <si>
    <t xml:space="preserve">Tower Work.   Accessing the pinnacles with scaffolding, removing defective pinning and fixings, dissembling the same, re-securing, pinning, bedding and pointing upon completion. Whilst scaffolding is erected, high level pointing will be undertaken to the </t>
  </si>
  <si>
    <t>The gas boiler is 13 years old and leaks; it has failed to operate on several occasions this last winter.  The radiators do not extend into the organ area nor the area beyond the Communion Rail, including the pulpit.  The boiler is inconveniently housed u</t>
  </si>
  <si>
    <t xml:space="preserve">The gas fired blown hot air heating system has failed totally and cannot be repaired.We have been advised that the most suitable replacement that is permissible, for a church of this size, is underfloor heating.  This will  involve substantial reordering </t>
  </si>
  <si>
    <t xml:space="preserve">Removal of the inside plaster of the building due to inappropriate materials being used 
The Belcote requires pointing in order to stop water migrating into the West wall of the building
Part of the present flooring requires taking up due to rot, and the </t>
  </si>
  <si>
    <t>Works to the south façade of the Church: replacement of the roof slates to the Nave, South Transept and Chancel and associated leadwork; replacement of rusted iron ferramenta and security grilles to the clerestory windows, aisle windows and transept windo</t>
  </si>
  <si>
    <t>Online Reference</t>
  </si>
  <si>
    <t>Online Ref: 2915</t>
  </si>
  <si>
    <t>Botus Fleming, St Mary’s</t>
  </si>
  <si>
    <t>Lanner</t>
  </si>
  <si>
    <t>Tremaine. St Winwaloe Church</t>
  </si>
  <si>
    <t>Treslothan, St John the Evangelist</t>
  </si>
  <si>
    <t>Roof Valley</t>
  </si>
  <si>
    <t>roof</t>
  </si>
  <si>
    <t>2017</t>
  </si>
  <si>
    <t>PERRANUTHNOE, St</t>
  </si>
  <si>
    <t>QUETHIOCK</t>
  </si>
  <si>
    <t>2015</t>
  </si>
  <si>
    <t>2016</t>
  </si>
  <si>
    <t>Roof repair and maintenance works as recommended within the most recent quinquennial survey report. Works will involve the stripping and re-slating of the Chancel and Lady Chapel roofs, which are heavily dilapidated, along with maintenance repairs to slip</t>
  </si>
  <si>
    <t>Repairs required on the church were identified in a Quinquennial Church Inspection Report prepared on the 18th June 2014, including: filling open joints in stonework on the church tower and walls; repairing pointing to tower pinnacles; repairing split lea</t>
  </si>
  <si>
    <t>Guttering and downpipe replacement needed on one side of the church. Also treatment for woodworm damage, not yet serious, but preventative measures needed, especially in roof timbers.
This is a re-application after further work has been revealed by a QI.</t>
  </si>
  <si>
    <t>The architect has identified serious problems with the floor, part of which is already
unusable. So far, we have raised £ 90,000 of the £ 141,000 (plus VAT) needed. Our
latest quinquennial inspection took place in September 2016 and confirms the
urgency o</t>
  </si>
  <si>
    <t>Grant Year</t>
  </si>
  <si>
    <t xml:space="preserve">a) replacement of two large leadwork valleys in the roof , and associated overflows
b) repair of slate roofs
c) replacement of leaking cast iron guttering
d) refurbishment of low level drainage
e) making good water damage to the interior of the church
     </t>
  </si>
  <si>
    <t>For Adjustment</t>
  </si>
  <si>
    <t>Camborne Wesley Methodist Church</t>
  </si>
  <si>
    <t>Murray is teasing out eligible work from an application that was largly ineligable.  Likely to be security doors and health and safty issues.</t>
  </si>
  <si>
    <t>Breage, St Breaca Church,</t>
  </si>
  <si>
    <t xml:space="preserve">Tower Work.   Accessing the pinnacles with scaffolding, removing defective pinning and fixings, dissembling the same, re-securing, pinning, bedding and pointing upon completion. Whilst scaffolding is erected, high level pointing will be undertaken to the upper lift crenellations and upper chamber, louvres and tracery. The flagpole tabernacle will also be replaced.
</t>
  </si>
  <si>
    <t>Stratton Methodist Church</t>
  </si>
  <si>
    <t>The gas boiler is 13 years old and leaks; it has failed to operate on several occasions this last winter.  The radiators do not extend into the organ area nor the area beyond the Communion Rail, including the pulpit.  The boiler is inconveniently housed upstairs and there is no hot water to the kitchen sink nor WC wash hand basin.  It is proposed to replace the boiler with a relocated and more efficient combi boiler in the kitchen, with tap supplies to serve the kitchen sink and wash hand basin.  Install additional radiators either side of the organ/pulpit area together with a fan radiator over the entrance doors to the Worship area in order to eliminate draughts.</t>
  </si>
  <si>
    <t>Par</t>
  </si>
  <si>
    <t>To undertake major masonry repairs, internal timber repairs and improvements of floors and other elements to the crumbling spire and tower; conserving the tower and spire for future generations.</t>
  </si>
  <si>
    <t>Liskeard, St. Martin's</t>
  </si>
  <si>
    <t xml:space="preserve">The gas fired blown hot air heating system has failed totally and cannot be repaired.We have been advised that the most suitable replacement that is permissible, for a church of this size, is underfloor heating.  This will  involve substantial reordering that will increase the consequential cost of the heating repair. Nevertheless, we have obtained a Faculty for the whole project.  However, the heating problem is urgent, we have had to close the church for most of the winter, and the organ is deteriorating.  The proposed underfloor heating will be powered by a hot water reservoir heated by the existing solar photovoltaic system augmented by a gas boiler.  Before work on this can commence we have to remove the old boiler house within the Choir Vestry on account of its  asbestos cladding, and it is for this specialised work that we seek assistance.
</t>
  </si>
  <si>
    <t>To main Church building:
Remove all existing life-expired slates and replace with new wet-laid;
Repair or replace rotten or damaged roof-level timbers, including guttering supports, bargeboards etc. as needful
Remove all existing rainwater goods and replace with more appropriate design;
Remove all existing cement based mortar to all exterior walls and repoint with lime mortar;
Hack off all internal plastework to the walls, and replaster and redecorate with appropriate materials;
Carry out restoration work as needful to the internal ceiling
Renovate woodwork to all existing windows and doors, replacing as needful;
Reglaze existing windows: remove inappropriate and damaged glass and replace with appropriate to match existing, reset in repaired frames.</t>
  </si>
  <si>
    <t>Grampound, St Nuns</t>
  </si>
  <si>
    <t>Removal of the inside plaster of the building due to inappropriate materials being used 
The Belcote requires pointing in order to stop water migrating into the West wall of the building
Part of the present flooring requires taking up due to rot, and the floor replaced with new timber along with existing pews being repositioned. 
Introduce a small kitchenette at the rear of the building</t>
  </si>
  <si>
    <t xml:space="preserve">Charlestown, St Paul’s Church, </t>
  </si>
  <si>
    <t>Works to the south façade of the Church: replacement of the roof slates to the Nave, South Transept and Chancel and associated leadwork; replacement of rusted iron ferramenta and security grilles to the clerestory windows, aisle windows and transept windows; necessary repairs to the leaded glass, and minor repairs and repointing to the stonework</t>
  </si>
  <si>
    <t xml:space="preserve"> Botus Fleming, St Mary’s</t>
  </si>
  <si>
    <t>Replace lead valley and renail/replace both inner valley roof pitches</t>
  </si>
  <si>
    <t xml:space="preserve">CHCT is Cornwall Historic Churches Trust
DOCBF is The Duke of Cornwall's Benevolent Fund
NCT is the National Churches Trust (We are in partnership with the National Churches Trust.  Each year they set aside a sum (£20K in 2017), and consider Grants based on CHCT Recommendations)
CHT is the Cornwall Heritage Trust
</t>
  </si>
  <si>
    <t>Date</t>
  </si>
  <si>
    <t>Friends Serial No</t>
  </si>
  <si>
    <t>Name</t>
  </si>
  <si>
    <t>Work</t>
  </si>
  <si>
    <t>Grant
CHCT</t>
  </si>
  <si>
    <t>Grant
NCT</t>
  </si>
  <si>
    <t>Grant
Total</t>
  </si>
  <si>
    <t>Denomination</t>
  </si>
  <si>
    <t>Constantine Church</t>
  </si>
  <si>
    <t>Tower and Pinnacles.  Replace rusting RSJs with Oak Beams, re-pointing</t>
  </si>
  <si>
    <t>C of E</t>
  </si>
  <si>
    <t xml:space="preserve">Friends Meeting House, Marazion </t>
  </si>
  <si>
    <t>Disabled access and general repairs</t>
  </si>
  <si>
    <t>Quaker</t>
  </si>
  <si>
    <t>No</t>
  </si>
  <si>
    <t>Falmouth, All Saints</t>
  </si>
  <si>
    <t>Total renovation of East Window and surrounding stonework.  Provide security screen</t>
  </si>
  <si>
    <t>Gwithian Methodist:</t>
  </si>
  <si>
    <t>Re-thatching following Thatch collapse.  Walling repairs, lime-washing, some joinery work.</t>
  </si>
  <si>
    <t>Methodist</t>
  </si>
  <si>
    <t>St Stythians, Stithians</t>
  </si>
  <si>
    <t>Renovation of Floor of raised west-end of Church, replacement of rotten joists and boards.</t>
  </si>
  <si>
    <t>St Mary's Roman Catholic Church Falmouth</t>
  </si>
  <si>
    <t>Repair upper area of Bell Tower and install second finial for lightning protection.</t>
  </si>
  <si>
    <t>RC</t>
  </si>
  <si>
    <t xml:space="preserve">Redruth Methodist Church: </t>
  </si>
  <si>
    <t>Organ repairs</t>
  </si>
  <si>
    <t xml:space="preserve">Mullion Methodist Church: </t>
  </si>
  <si>
    <t>Replacement of all downstairs windows</t>
  </si>
  <si>
    <t>Newquay Reformed Baptist Church</t>
  </si>
  <si>
    <t>Re-plaster the internal ceiling of our main church area.</t>
  </si>
  <si>
    <t>Baptist</t>
  </si>
  <si>
    <t>Lostwithiel St Bartholomew</t>
  </si>
  <si>
    <t>Re-pointing spire</t>
  </si>
  <si>
    <t>Phillack St Felicitas and St Pail</t>
  </si>
  <si>
    <t>Re-slating and leadwork.  Complete rainwater-goods upgrade.</t>
  </si>
  <si>
    <t>St Clement Withiel</t>
  </si>
  <si>
    <t>Move of Wedlake organ to reveal Tudor east window with a small amount of Tudor stained glass (Crest of Prior Thomas Vyvyan)</t>
  </si>
  <si>
    <t>St Mellion</t>
  </si>
  <si>
    <t>Window Stained glass repairs</t>
  </si>
  <si>
    <t>Penzance Chapel Street Methodist</t>
  </si>
  <si>
    <t>Heating system repairs</t>
  </si>
  <si>
    <t>St Dominick</t>
  </si>
  <si>
    <t>Repairs to rainwater-goods</t>
  </si>
  <si>
    <t>Pillaton St Odulph</t>
  </si>
  <si>
    <t>St Austell, Holy Trinity</t>
  </si>
  <si>
    <t>Replacement of lead gullies in north and south elevation.  Lead flashing around tower and elsewhere.</t>
  </si>
  <si>
    <t>St Mabyn</t>
  </si>
  <si>
    <t>Restoration of church roof</t>
  </si>
  <si>
    <t>Work on Spire (Grant addiotional to £4,500 made in Sep 07)</t>
  </si>
  <si>
    <t>St Eval</t>
  </si>
  <si>
    <t>Rebuilding of Pinacles</t>
  </si>
  <si>
    <t>St Piran &amp; St Michael's Church, Perranuthnoe.</t>
  </si>
  <si>
    <t>Tower Restoration</t>
  </si>
  <si>
    <t>St Paternus, North Petherwin</t>
  </si>
  <si>
    <t>Tower and parapet work</t>
  </si>
  <si>
    <t>St Blaise</t>
  </si>
  <si>
    <t>Heating system: required to maintain good condition of recently restored roof</t>
  </si>
  <si>
    <t>Church</t>
  </si>
  <si>
    <t>Sum</t>
  </si>
  <si>
    <t>Warleggan</t>
  </si>
  <si>
    <t>Church Tower</t>
  </si>
  <si>
    <t>Lanner Methodist Church</t>
  </si>
  <si>
    <t>New Roof Needed</t>
  </si>
  <si>
    <t>Re-slate north slope, repair southern lead valley</t>
  </si>
  <si>
    <t>St Winnow</t>
  </si>
  <si>
    <t>Restoration of important stained glass window.  Includes £4,000 extra-ordinary grant</t>
  </si>
  <si>
    <t>St Sampson Golant</t>
  </si>
  <si>
    <t>Removal of cement pointing and replacement with lime mortar.  Replace wall plates to bell chamber; replace floor in deadening chamber.  Unseal window in chamber and replace with louvres.</t>
  </si>
  <si>
    <t>St Symphorian Veryan</t>
  </si>
  <si>
    <t>Work on Windows (Joanna is visiting and will report to meeting)</t>
  </si>
  <si>
    <t>St John's Treslothan</t>
  </si>
  <si>
    <t>Removal of dangerous masonry (Church is £8,000 in debt). Geoffrey will brief at the meeting</t>
  </si>
  <si>
    <t>Gulval</t>
  </si>
  <si>
    <t>Repair of bulges in retaining wall enclosing island containing church and graveyard</t>
  </si>
  <si>
    <t>Zion Congregational Church, St Ives</t>
  </si>
  <si>
    <t>Replacement of Church Hall Roof (used for occasional worship)</t>
  </si>
  <si>
    <t>Congregational</t>
  </si>
  <si>
    <t>St Endellion</t>
  </si>
  <si>
    <t>Replacement of Lighting System</t>
  </si>
  <si>
    <t>Come to Good Meeting House</t>
  </si>
  <si>
    <t>The project concentrates on high level roofing repair and maintenance to the exterior fabric</t>
  </si>
  <si>
    <t>Fowey Parish Church</t>
  </si>
  <si>
    <t>Restore main roof</t>
  </si>
  <si>
    <t>St Newlyna, St Newlyn East</t>
  </si>
  <si>
    <t>Lead, timber and rainwater goods repairs</t>
  </si>
  <si>
    <t>St Pol-de-Leon, Paul, Penzance</t>
  </si>
  <si>
    <t>Window restoration project</t>
  </si>
  <si>
    <t>Mullion Methodist Church</t>
  </si>
  <si>
    <t>Clean, and repair three stained glass windows</t>
  </si>
  <si>
    <t>St Cuby's Duloe</t>
  </si>
  <si>
    <t>Restore roof and rainwater goods</t>
  </si>
  <si>
    <t>Troon Methodist Church</t>
  </si>
  <si>
    <t>Repair defective plaster and re-point</t>
  </si>
  <si>
    <t>Parish Church of SS Probus and Grace, Probus</t>
  </si>
  <si>
    <t>To repair and renovate stonework and stained/ plain glass in most of the church windows, including broken pieces (in stained glass windows) and panes (in plain glass windows.) The project is also to replaced corroding iron window ties with non-ferrous typ</t>
  </si>
  <si>
    <t>St John's Church Truro</t>
  </si>
  <si>
    <t>Roof and High level Repair</t>
  </si>
  <si>
    <t>Our Lady Of The Portal And St. Piran, Truro</t>
  </si>
  <si>
    <t>Deteriorating lead work over the altar causing damage and disruption required immediate attention. New lead and associated wood and roof replacement needed.</t>
  </si>
  <si>
    <t>St Briochus, Lezant</t>
  </si>
  <si>
    <t>Assorted work to Tower, Lead, Rainwater goods and pointing</t>
  </si>
  <si>
    <t>St Martins and St Meriadoc Parish Church, Camborne</t>
  </si>
  <si>
    <t>Replace tiled aisles, flooring, heating system, electrics and joinery</t>
  </si>
  <si>
    <t>Tregony Congregational Church Fore Street Tregony</t>
  </si>
  <si>
    <t>Part replacement windows
Heating System - replace electric convection with radiators run through from next door hall</t>
  </si>
  <si>
    <t>Truro Cathedral</t>
  </si>
  <si>
    <t xml:space="preserve">Deterioration of the limestone components, which form the major part of the Victoria tower </t>
  </si>
  <si>
    <t>Morwenstow</t>
  </si>
  <si>
    <t xml:space="preserve">Replacement of structurally critical main beam supporting tower roof, the existing beam having been severely weakened by rust and being beyond repair. </t>
  </si>
  <si>
    <t>St Mellion, St Merlanus</t>
  </si>
  <si>
    <t>Refurbishment of rainwater goods
Re-pointing of Stonework
Internal plastering</t>
  </si>
  <si>
    <t xml:space="preserve">Sheviock, St Mary's </t>
  </si>
  <si>
    <t>Repairs are required to the:
South Transept
The Main Church Body
and extrnally</t>
  </si>
  <si>
    <t>Newquay Christian Centre</t>
  </si>
  <si>
    <t>The roof of the building has suffered nail rot for many years and has been getting progressively worse as the years have gone by. It is now at a stage where re-roofing is absolutely necessary, along with new lead work and guttering. Water ingress is stave</t>
  </si>
  <si>
    <t>Other</t>
  </si>
  <si>
    <t>Redruth,  St Andrew's</t>
  </si>
  <si>
    <t>(a) replacement of central heating boiler and radiators in church (see business
plan)
(b) repointing of West Elevation of church which is currently letting in water</t>
  </si>
  <si>
    <t>Altarnun, St Nonna</t>
  </si>
  <si>
    <t xml:space="preserve">Restoration of Bells and Bell-frame:
Bells – quarter turn, new bearings
Frame – two new framesides, galvanise whole frame, new supporting grillage.
Fittings – new pulleys, stays, sliders, and running boards.
</t>
  </si>
  <si>
    <t>Perranuthnoe,
St Michael and St Pirran</t>
  </si>
  <si>
    <t>The clock mechanism is supported on 2 RSJ beams. A recent survey highlighted corrosion in the wall and the recommendation by the Cumbria Clock Co Ltd that they be replaced. Further advise from an independent Structural Engineer suggested from a safety sta</t>
  </si>
  <si>
    <t>Rame, St Germanus</t>
  </si>
  <si>
    <t>Nail sickness; Re-Roof
EH Declined a grant - not urgent</t>
  </si>
  <si>
    <t>Complete Reroofing</t>
  </si>
  <si>
    <t>Smout</t>
  </si>
  <si>
    <t>Cury, St Corentyn</t>
  </si>
  <si>
    <t>Replacement of bell support framework. Total removal of the bell installation 
Including bells and all other components. Severe corrosion  of main and secondary 
RSJ's.</t>
  </si>
  <si>
    <t>Carn Brea Village Methodist Church</t>
  </si>
  <si>
    <t>Repointing and associated barge board repairs</t>
  </si>
  <si>
    <t>Cubert, St Cubert</t>
  </si>
  <si>
    <t>New North Door
Repair to interior of Tower, Bell Frames and Bells
Repair to War Memorial
Repair to ceiling of S Transcept</t>
  </si>
  <si>
    <t>St Michael Caerhays</t>
  </si>
  <si>
    <t xml:space="preserve">Restoration of first two of ten stained glass windows made and installed by Revd William Willimott [phase one of several]
</t>
  </si>
  <si>
    <t>Towednack Parish Church</t>
  </si>
  <si>
    <t>Tower Roof: Lead Repairs</t>
  </si>
  <si>
    <t>St. Clether – The Parish Church of St. Clederus</t>
  </si>
  <si>
    <t xml:space="preserve">To overhaul, restore and install a 2 Manual Hele Pipe Organ at the west end of north side. 
To remove three pews at the west end on north side.
To run an electric cable extension from the electric socket on north wall of tower to new socket on north wall </t>
  </si>
  <si>
    <t>Boconnoc Church</t>
  </si>
  <si>
    <t>Work to replace a heating system and to improve Boconnoc's suitability as a community resource</t>
  </si>
  <si>
    <t>Penwerris</t>
  </si>
  <si>
    <t>Re-roof</t>
  </si>
  <si>
    <t>Roche, St Gomonda</t>
  </si>
  <si>
    <t>Roof</t>
  </si>
  <si>
    <t>St Illogan Church</t>
  </si>
  <si>
    <t>Lizard Methodist Church</t>
  </si>
  <si>
    <t>Enhancements to the heating system</t>
  </si>
  <si>
    <t>Helston, St Michael</t>
  </si>
  <si>
    <t>St Juliot, Boscastle</t>
  </si>
  <si>
    <t>Tower Weather proofing
Replace cracked Quoins</t>
  </si>
  <si>
    <t>St Morvetha, Morvah</t>
  </si>
  <si>
    <t xml:space="preserve">The lead to the tower roof needs to be replaced.
Remedial works to the nave walls which have displaced possibly due to roof structure movement.
Slate roof to the north side needs replacing.
Currently there is water penetration to the tower and roof which </t>
  </si>
  <si>
    <t>Bodmin, St Petroc</t>
  </si>
  <si>
    <t>Complete new lighting scheme 
new sound system:
moving of Font to a more theological position together with cleaning to also give it space and dignity.</t>
  </si>
  <si>
    <t>St Paternus Church, North Petherwin</t>
  </si>
  <si>
    <t xml:space="preserve">Weld/repair bell no. 2 which is cracked, thus disabling the quarter chimes of the clock. Repair &amp; refurbishment of the fixtures &amp; fittings of all the six bells in the ring. These have come to the end of their useful life, and they will soon become unsafe </t>
  </si>
  <si>
    <t>Penzance, St Mary's</t>
  </si>
  <si>
    <t>One of the beams which supports the gallery on the S.W. side of the church has started to rot where it is exposed to the full force of the prevailing and very wet, southwest wind. The church surveyor has decided that the end of this beam and the other two</t>
  </si>
  <si>
    <t>Jacobstow, St James's</t>
  </si>
  <si>
    <t>Roof: Valley and Tower</t>
  </si>
  <si>
    <t>St Dominic</t>
  </si>
  <si>
    <t>(a) Replacement of heating boiler, replacement and extension of the heating system;
(b) Erection of a glass Tower Screen; and
(c) Creation of a Family Area.</t>
  </si>
  <si>
    <t>Beacon Methodist Church</t>
  </si>
  <si>
    <t>Deterioration of the
stonework mainly due to frost damage</t>
  </si>
  <si>
    <t>Landulph, St Leonard &amp; St Dilpe</t>
  </si>
  <si>
    <t>The important 17th Centurycarved wooden panelling, which used to be pew ends and were put on the back wall when the pews were renewed at the beginning of the 20th century, need repairing as they have become very damp  and (some are rotting) against the wa</t>
  </si>
  <si>
    <t>St Issey</t>
  </si>
  <si>
    <t>Two reinforced concrete ring beams were installed during the 1950's to strengthen the tower's stonework. Major corrosion has taken place since, making it dangerous to ring the six bells, and threatening the security of the tower. 1950's repairs must be re</t>
  </si>
  <si>
    <t>Roof and Tower.  Subject of English Heritage Grant</t>
  </si>
  <si>
    <t xml:space="preserve">Re-Wire 
and re-visit of aplication of 10 03 25 for
Replacement of bell support framework. Total removal of the bell installation Including bells and all other components. Severe corrosion of main and secondary RSJ's.
</t>
  </si>
  <si>
    <t>Maryfield Church, Torpoint</t>
  </si>
  <si>
    <t>There is a need to repoint all faces of the spire using a lime based mortar. At the apex of the spire there is a slate cap supported by iron bars which are corroded to such an extent that the slate cap is unsafe and needs replacing. One bell louvre is mis</t>
  </si>
  <si>
    <t>Tuckingmill, All Saints</t>
  </si>
  <si>
    <t>This church dates back to 1845 and was built by the Bassett family. Existing external Stone-work is of red sandstone, with granite window and door surrounds, string courses, plinth and pilasters. Over the years the sandstone has eroded and water penetrati</t>
  </si>
  <si>
    <t>St Winwalloe, Gunwalloe</t>
  </si>
  <si>
    <t>Hack off all interior plaster
Consolidate walls as necessary
Mortar and bed rake out joints</t>
  </si>
  <si>
    <t>Re-slate Roof</t>
  </si>
  <si>
    <t>St Just In Roseland</t>
  </si>
  <si>
    <t>Complete roof restoration.
Overhaul and repainting all rainwater goods.
Cut out defective pointing of the upper tower masonry and renewal with lime  mortar.
Repairs to the north belfry opening following detailed inspection.
All the above work to be carrie</t>
  </si>
  <si>
    <t>St Levan</t>
  </si>
  <si>
    <t>1.   Under drawing of ceilings with Glasroc boarding to internal plaster
2.   Internal plaster patching, lime washing and internal decorations 
3.   Work to the main roof, where there is ingress of water against the tower.</t>
  </si>
  <si>
    <t>Davidstow, St David</t>
  </si>
  <si>
    <t>Major repairs to tower masonry, roof, floors and belfry. Also replace bell frame.</t>
  </si>
  <si>
    <t>St Buryan</t>
  </si>
  <si>
    <t>The work is essentially high level repairs to the roof and valley guttering. Both valleys over the arcades need re-leading; all six slopes of the roof require re-slating; guttering and downpipes need refurbishing; several rotten roof timbers need replacin</t>
  </si>
  <si>
    <t>St John the Baptist, Pendeen</t>
  </si>
  <si>
    <t>Mevagissey, St Peter's</t>
  </si>
  <si>
    <t>Rainwater goods.  Cleaning, Painting, replace brackets</t>
  </si>
  <si>
    <t>Manaccan</t>
  </si>
  <si>
    <t>Roof Repairs.  Fix sacrificial lead on both sides of gulley. Replace plastic guttering with cast iron plus down pipes  Prime undercoat and gloss. Clean out tower debris, clean moss etc. from roof and repair broken and damaged slates.
Belfry Door.  (at pre</t>
  </si>
  <si>
    <t>Tresmere, St Nicholas</t>
  </si>
  <si>
    <t>Floor and Pew Repairs
Rainwater Goods
Window Repairs</t>
  </si>
  <si>
    <t>Wadebridge Christian Centre</t>
  </si>
  <si>
    <t>Repairs to the roof which is constructed of Delabole rag slates, which are worn and thin. The roof needs a full overhaul - felting, battening and replacing of worn roof slates, with new fasclas and guttering.</t>
  </si>
  <si>
    <t>Dobwalls United Church</t>
  </si>
  <si>
    <t xml:space="preserve">The external stone walls of the Chapel building, which at the moment are painted grey and causing a problem with damp, will be stripped back to the stone work and treated, therefore making the exterior of the whole of the building the same.  We will then </t>
  </si>
  <si>
    <t>St Enoder</t>
  </si>
  <si>
    <t>The project is to complete urgent high level repair and maintenance work as identified by the Quinquennial inspection in 2010, which highlighted the work as being top priority. The work will include re-roofing all but a small portion of the church</t>
  </si>
  <si>
    <t>Duloe, St Cuby</t>
  </si>
  <si>
    <t xml:space="preserve"> Conserve the tombs and slate memorials in the Colshull chapel.</t>
  </si>
  <si>
    <t>St Buryan were awarded a grant of £6k (£3k CHCT + £3K Manifold) in Oct 2011.  They have asked us to reconsider the grant in the light of an increase in costs from £261K to £359K with no increase in the EH grant.  
Details in the letter dated in the grants</t>
  </si>
  <si>
    <t>St. Keverne Parish Church</t>
  </si>
  <si>
    <t>The existing wiring is aged and worn and must be replaced and it for this we would appreciate your help. The development plan and faculty permission includes a complete re-wire of the entire building, as appropriate, to support the proposed lighting, soun</t>
  </si>
  <si>
    <t>Ruanlanihorne, St Rumon's,</t>
  </si>
  <si>
    <t>The Quinquennial report of 2008 noted that major conservation work to the church windows was needed. In May 2011 a report was commissioned from Alan Endacott of Angel Stained Glass, Lewannick. The report noted that nine of the twelve windows required re-l</t>
  </si>
  <si>
    <t>Gunwalloe, St Winwalloe</t>
  </si>
  <si>
    <t>Phase One
Hack off all interior plaster
Consolidate walls as necessary
Mortar and bed rake out joints
Phase Two
Bag rub plaster after walls have settled
Lime wash interior walls
NCT (through CHCT) Gave £2,500 for Phase One, This application for Phase two</t>
  </si>
  <si>
    <t>Flushing, St Peter’s</t>
  </si>
  <si>
    <t>Rainwater goods, rendering.  Repair to external wall rendering, particularly coloured mortar to mouldings round window openings and gable parapet mouldings</t>
  </si>
  <si>
    <t>Probus, St Probus and St Grace</t>
  </si>
  <si>
    <t>Window 3: To replace missing stained glass pieces, re-lead and removal of existing ferrous ferramenta  with   brass bar. Deal with Cills and traps. Repair /replace damaged stonework.
 Window 4: Add new exterior grill, re-lead window as necessary and remov</t>
  </si>
  <si>
    <t>Truro, St John</t>
  </si>
  <si>
    <t>Restoration of the 'Resurrection' apse mural</t>
  </si>
  <si>
    <t>Repair and restore 2 Willimott windows (north transept and south aisle), repair
stonework as necessary. The work on the stained glass will be carried out by Susan
Ashworth (stained glass artist and conservator).</t>
  </si>
  <si>
    <t>St Mawgan-in-Meneage</t>
  </si>
  <si>
    <t xml:space="preserve">The central heating boiler is irreparable.  The boiler room roof is collapsing and will need to be replaced before a new boiler is installed.  We are also advised that the old pipe work should be taken out and replaced with radiators.
Due to the urgency </t>
  </si>
  <si>
    <t>no</t>
  </si>
  <si>
    <t>Camelford Methodist Church</t>
  </si>
  <si>
    <t>Re-roofing
 (and installation of disabled toilet &amp; fire escape which is not the subject of a grant application but included in the project cost)</t>
  </si>
  <si>
    <t>Repair and restore two Willimott windows (north transept and south aisle), repair stonework as necessary. The work on the stained glass will be carried out by Susan Ashworth (stained glass artist and conservator).</t>
  </si>
  <si>
    <t>St Piran &amp; St Michael's Church, Perranuthnoe</t>
  </si>
  <si>
    <t>Restoration of East Window, modification of lighting in the nave, upgrading of electrical works to meet modern standards, further restoration of the West Door , and renewal of storage space in the Tower area for vestments and Church effects. In addition w</t>
  </si>
  <si>
    <t>Lezant Church</t>
  </si>
  <si>
    <t>Repair of roof slopes and reslating as necessary
with rag slates. Repair of two valley gutters and overhaul of rainwater
goods.</t>
  </si>
  <si>
    <t>The Collegiate Church of St Endellion</t>
  </si>
  <si>
    <t>Extensive urgent repair work is required to the roof
The South slope of the North Aisle requires re-slating
The North slope of the Nave Roof must be re-slated
The North Valley Gutter needs renewing and widening
Defective haunching and pointing to gable pa</t>
  </si>
  <si>
    <t>Innis Chapel</t>
  </si>
  <si>
    <t>Chapel roof and porch in urgent need of a complete re-slate to modern standards.</t>
  </si>
  <si>
    <t>St Austell Baptist Church</t>
  </si>
  <si>
    <t xml:space="preserve">Over the years a number of roof slates have had to be replaced as the nails securing
slates have corroded and failed, causing some slates to fall. Replacing the entire roof has
now become, not only a matter of safety but also one of econom~cn ecessity as </t>
  </si>
  <si>
    <t>The Sacred Heart and St Ia, St Ives</t>
  </si>
  <si>
    <t>To remove 12 diamond pattern windows 
To completely restore all windows using existing glass and replacing broken panes with glass to match as near as possible.
To remove existing hoppers and replace windows as required
To re-fix all panels to openings an</t>
  </si>
  <si>
    <t>Truro, St. George the Martyr</t>
  </si>
  <si>
    <t xml:space="preserve">1. Repairs to tower floor &amp; improve access
2. Repairs to both transept gables – slipped coping stones
3. Overhaul of rainwater goods at high and low levels
</t>
  </si>
  <si>
    <t>The heating system was presumably installed in the church when constructed (it is a wet system) with old narrow bore boiler pipe giving the radiation and a few radiators hung in various places. The system is not only antiquated, but it is also non enviorm</t>
  </si>
  <si>
    <t>St Austell Friends Meeting House</t>
  </si>
  <si>
    <t>The project is to complete urgent high level repair and maintenance work as identified by the Quinquennial inspection in 2012. This highlighted repairs to roof slates, the ridge and hips, replacement of the fascia to all elevations, repairs to wallplates,</t>
  </si>
  <si>
    <t xml:space="preserve">Mevagissey,  St Peter’s  </t>
  </si>
  <si>
    <t xml:space="preserve">Painting and decorating interior of church. Scraping away loose and peeling paintwork. Treating all areas showing signs of mould and mildew with de-fungicide. Filling, sanding and smoothing where necessary. Applying two coats of emulsion throughout. This </t>
  </si>
  <si>
    <t>Raking out and re-pointing with lime mortar all faces of the Tower</t>
  </si>
  <si>
    <t>Ladock</t>
  </si>
  <si>
    <t>Replastering of the south internal wall and decorating the church with lime wash (eligible part of larger ineligible kitchenette scheme)</t>
  </si>
  <si>
    <t>Veryan, St Symphorian</t>
  </si>
  <si>
    <t>Replacement of 100yr old pumped radiator system that is beyond economic repair with a network of under pew heaters in order to provide localised warmth and four fan assisted storage heaters to provide background warmth and to sustain the fabric of the Chu</t>
  </si>
  <si>
    <t>Calstock, St Andrew’s Church</t>
  </si>
  <si>
    <t>Landulph</t>
  </si>
  <si>
    <t xml:space="preserve">• Replace the lead roof to the tower, and small access tower to the roof, and the perimeter lead gutter.
• Repair cracks in parapet stonework and roof access tower.
• Renew door to the access tower.
• Remove perimeter flashings and renew
• Renew the sarking boarding beneath the lead and replace any rotting timbers.
• Provide a tower hoist to get materials up and down from the roof.
• Provide temporary safety railing around the perimeter parapet.
• Repair/replace cast iron rainwater pipe at North end of tower.
</t>
  </si>
  <si>
    <t xml:space="preserve">Serious problems with the floor, part of which is already unusable. So far, we have raised approximately two thirds of the £ 141,000 (plus VAT) needed for this urgent work. We have already raised money for, and repaired, the tower.  The bell frame is being repaired this autumn but funds received for this would enable us to progress our money raising for the floor being repaired this autumn.
(Also we have no disabled access nor internal toilets, and no facilities that could be uses by the wider community.  The associated charities with whom you co-operate may be willing to give a grant towards our plans to install these.) 
</t>
  </si>
  <si>
    <t>Withiel. St Clements</t>
  </si>
  <si>
    <t>Maintenance Grant</t>
  </si>
  <si>
    <t xml:space="preserve">Bells. </t>
  </si>
  <si>
    <t>The existing slate coverings on the Church roof are showing considerable distress, particularly on the north slope of the north aisle. A recent professional inspection of the north aisle roof indicated that slates are continuing to become loose or have mo</t>
  </si>
  <si>
    <t>Gwennap</t>
  </si>
  <si>
    <t>Re-roof the exterior north and south slopes of the church, and the gables over the porches</t>
  </si>
  <si>
    <t>St Joseph's Catholic Church, Hayle</t>
  </si>
  <si>
    <t>Scaffold, rainwater goods, windows and exterior painting.</t>
  </si>
  <si>
    <t>St Nicholas Church, Tresco</t>
  </si>
  <si>
    <t>Restore the roof, external repointing and replastering of the south elevation together with internal repairs.</t>
  </si>
  <si>
    <t>St Tudy</t>
  </si>
  <si>
    <t>Removal of pews at the rear of the Church and replace cleared area with Delabole slate: Lay under-floor heating units beneath the cleared area of the rear of the Church. Fitting of under-seat heating throughout the rest of the Church including Chancel Pew</t>
  </si>
  <si>
    <t>Stoke Climsland Parish Church</t>
  </si>
  <si>
    <t>To remove all cementitious pointing and repoint with a lime mortar of an appropriate strength and colour. Where necessary, grind out slate joints to sufficient depth to
allow sound repointing in lime mortar.
South Elevation - Belfry Stage and Parapet
Sout</t>
  </si>
  <si>
    <t>Paul Church</t>
  </si>
  <si>
    <t>• Wooden frame of Georgian glass window at the east end of the church is badly rotted in places and in need of repair.
• A large piece of stone has fallen from the window surround in the tower and other areas of stone in the vicinity are unstable.
• Two s</t>
  </si>
  <si>
    <t>St Hugh’s, Quethiock</t>
  </si>
  <si>
    <t>The lead in the gully between the North aisle roof and the Nave roof has failed . The rain leaks in and is collected in buckets. We are going to replace the lead, woodwork and failed slates.  
The sounding Chamber floor is rotting,(leaks from the tower ro</t>
  </si>
  <si>
    <t>Penzance Catholic Church</t>
  </si>
  <si>
    <t>Replace rotten basement windows</t>
  </si>
  <si>
    <t>Pillaton Church</t>
  </si>
  <si>
    <t>The church was hit by lightning in January 2013 resulting in over £300,000 repair bill. The church reopened for Remembrance Day service with the church full and the bells ringing again. This was mainly covered by EIG insurance but £16,000 of non-insurance</t>
  </si>
  <si>
    <t>St. Stephen – in - Brannel</t>
  </si>
  <si>
    <t>Roof slating &amp; Lead &amp; Dry Rot repairs</t>
  </si>
  <si>
    <t>Launceston, St Mary Magdalene</t>
  </si>
  <si>
    <t>The church is a three aisle building with central nave, north &amp; south aisles and chancel comprising Choir &amp; Sanctuary.
The aisles are separated by granite columns supporting a slightly pointed wagon roof with carved angels ranged along
the wall plate, bar</t>
  </si>
  <si>
    <t>St Mawgan in Meneage</t>
  </si>
  <si>
    <t>Rewire Church, new distribution board, replace lights
Refurbish Porch gate and decorative ironwork
Refurbish Front gate arch and lantern
Rebuild stub wall by South Gate 
Repair South Gate</t>
  </si>
  <si>
    <t>Riverside United Church</t>
  </si>
  <si>
    <t xml:space="preserve">2010 quinquennial noted that roof may need replacing soon. Major problems with water ingress over last 12 months. We decided patching/repair would not be cost effective as this would only delay need for new roof. So Phase 1 is to put on a new slate roof. </t>
  </si>
  <si>
    <t>Keyne</t>
  </si>
  <si>
    <t>St Keyne</t>
  </si>
  <si>
    <t>The repairs are necessary following a lightning strike on the church tower, causing one pinnacle to fall damaging the church tower roof and main the church roof in various places, before landing in the nave roof valley as well as destroying the electrical</t>
  </si>
  <si>
    <t>Polperro Methodist Church</t>
  </si>
  <si>
    <t>A recent quinquennial advised that important electrical work needed to be done to improve safety. Also signs of active woodworm were detected  so a survey was recommended [and has now been made]. Last winter the  heating broke down. The present control sy</t>
  </si>
  <si>
    <t xml:space="preserve">St Just Free Church </t>
  </si>
  <si>
    <t>To main Church building:
Remove all existing life-expired slates and replace with new wet-laid;
Repair or replace rotten or damaged roof-level timbers, including guttering supports, bargeboards etc. as needful
Remove all existing rainwater goods and repla</t>
  </si>
  <si>
    <t>St John the Baptist and St John-in Cornwall, Torpoint</t>
  </si>
  <si>
    <t>To replace the ceiling in the Nave and Chancel. To remove and replace the tiles and underlying screed in the Chancel</t>
  </si>
  <si>
    <t>St Stephens-by-Saltash</t>
  </si>
  <si>
    <t>The tower has suffered ingress of water going back to 1934. With the heavy rain and wind of last winter the repair has become more urgent before further damage takes place. A complete rope survey of the tower by an architect and builder has been completed</t>
  </si>
  <si>
    <t>Details about the repair work: Remediation of damp issues to Church walls;
1) Remove internal plaster and replace wlth bag rub lime pointing.
2) Rake out and repoint external walk with lime momr.
3) Improve external surface water drainage.
4) Overhaul rai</t>
  </si>
  <si>
    <t>Re-lead parapet to south;
Re-lead north parapet/valley;
Patch repair or re-lead central valley
Re-slate where lead attended to
Point open joints and lead to coping stones
Re-set and point southern parapet stones on lead
Renovate other aspects of guttering</t>
  </si>
  <si>
    <t>St Ewe</t>
  </si>
  <si>
    <t>Repair and replace missing roof slates:
Provide replacement lead flashing to main roof valley
Rake out cracks in vestry chimney stack and replace in lime mortar</t>
  </si>
  <si>
    <t>St Neot</t>
  </si>
  <si>
    <t>The church Tower is leaking and damaging the interior including the frames of two windows. We need to replace some masonry and completely repoint the Tower. The church has been placed on the  English Heritage ‘At Risk’ Register.</t>
  </si>
  <si>
    <t>Replacement of existing (failing) organ with better second-hand instrument.  Replacement organ already purchased and stored (disassembled) in St.Nonna's.</t>
  </si>
  <si>
    <t>Lelant, St Uny</t>
  </si>
  <si>
    <t>Floor has to be replaced and at the same time it was decided that we would take the opportunity of place the heating system under the new floor in the interest of efficiency.</t>
  </si>
  <si>
    <t>Pillaton and St Mellion</t>
  </si>
  <si>
    <t>This is a request for a follow-on grant for re-pointing the outside walls of both churches to replace failed inappropriate cement based pointing. This is to augment the work being carried out inside the church at Pillaton.</t>
  </si>
  <si>
    <t>St Goran</t>
  </si>
  <si>
    <t>We want to open up the 13th century doorway in the north wall of the church
and provide a new access to the doorway. This will provide a much needed
disabled access to the church and also help to solve the damp problems at
the west end of the church.
This</t>
  </si>
  <si>
    <t xml:space="preserve">Organ Restoration
</t>
  </si>
  <si>
    <t>Tintagel</t>
  </si>
  <si>
    <t>Remove slate slabs from east of screen
 Remove tiles from the west of screen
 Carefully remove soil from each side of the sill avoiding as much loss of  decayed material as possible.
 Have archaeologist inspect/examine soil around and under sill
 Introduc</t>
  </si>
  <si>
    <t>Truro, St Clement,</t>
  </si>
  <si>
    <t xml:space="preserve">Complete re-roofing
-Roof structure repairs
-Replacement of lead valleys
-Repointing
-Overhaul rainwater goods and improve low level drainage
-Repairs to ceiling
</t>
  </si>
  <si>
    <t>Paul</t>
  </si>
  <si>
    <t>Entire memorial window frame will be removed, replicated in Forest of Dean stone and replaced; the glass will all be removed, cleaned, re-leaded and re-fitted into the new framework.</t>
  </si>
  <si>
    <t>Quethiock, St Hugh's</t>
  </si>
  <si>
    <t>The report from our surveyor highlights that the nails holding the roof slates in place have nail sickness and are failing. Since the report we have had over 20 slates slip.The leaking roof risks the coloured wagon roof ceiling as well as damaging the int</t>
  </si>
  <si>
    <t>Redruth, St Euny</t>
  </si>
  <si>
    <t>The repair work to be carried out is to the lychgate which has unfortunately fallen into disrepair because it has previously been cement rendered, It needs to be lime rendered in the traditional manner.</t>
  </si>
  <si>
    <t/>
  </si>
  <si>
    <t>Zennor</t>
  </si>
  <si>
    <t>1. Remove the pews from the side-chapel and store 
2. Remove the t&amp;g timber platform around the altar and store. 
3. Dig out and repoint internal walls with a lime sand mortar 
4. Repair the wood block floor and treat with preservative. 
5. Reposition the</t>
  </si>
  <si>
    <t>Total Project Cost</t>
  </si>
  <si>
    <t>Deanery</t>
  </si>
  <si>
    <t>Kerrier</t>
  </si>
  <si>
    <t>Carnmarth South</t>
  </si>
  <si>
    <t>Carnmarth North</t>
  </si>
  <si>
    <t>Serial
C of E</t>
  </si>
  <si>
    <t>Serial
CHCT Friend</t>
  </si>
  <si>
    <t>Trigg Minor And Bodmin</t>
  </si>
  <si>
    <t>Penwith</t>
  </si>
  <si>
    <t>Powder</t>
  </si>
  <si>
    <t>East Wivelshire</t>
  </si>
  <si>
    <t>Pydar</t>
  </si>
  <si>
    <t>Trigg Major</t>
  </si>
  <si>
    <t>St Austell</t>
  </si>
  <si>
    <t>West Wivelshire</t>
  </si>
  <si>
    <t>Stratton</t>
  </si>
  <si>
    <t xml:space="preserve">Washaway, St. Conan's </t>
  </si>
  <si>
    <t>St. Dominic</t>
  </si>
  <si>
    <t>St.Piran &amp; St. Michael, Perranuthnoe</t>
  </si>
  <si>
    <t>£40,000  (Includes Fees and VAT)</t>
  </si>
  <si>
    <t>Sennen</t>
  </si>
  <si>
    <t>£172,000
£135,000 Roof Repair</t>
  </si>
  <si>
    <t>£22K plus VAT for the re-wire</t>
  </si>
  <si>
    <t>£27,713 plus VAT and Fees</t>
  </si>
  <si>
    <t xml:space="preserve"> £293,727.00 plus fees plus VAT (not all eligible)</t>
  </si>
  <si>
    <t>C£9K</t>
  </si>
  <si>
    <t>£3,985
£42,500</t>
  </si>
  <si>
    <t>Grant
DOCBF</t>
  </si>
  <si>
    <t>Cawsand Congregational Church</t>
  </si>
  <si>
    <t>Rainwater goods and woodworm</t>
  </si>
  <si>
    <t>St Cubert</t>
  </si>
  <si>
    <t>Roof and rainwater goods</t>
  </si>
  <si>
    <t>Guval Parish Church</t>
  </si>
  <si>
    <t xml:space="preserve">Roof  </t>
  </si>
  <si>
    <t>St Gorran Church</t>
  </si>
  <si>
    <t>Tower</t>
  </si>
  <si>
    <t>St. Mawgan in Meneage</t>
  </si>
  <si>
    <t>Extensive roof and other works.</t>
  </si>
  <si>
    <t>Penryn Highway Community Church Centre</t>
  </si>
  <si>
    <t>Windows and Lighting</t>
  </si>
  <si>
    <t>Penryn Methodist Church</t>
  </si>
  <si>
    <t xml:space="preserve">Water damage to Gutter Boxes, Flooring and inside stairwells.
</t>
  </si>
  <si>
    <t>Perranporth Methodist Church</t>
  </si>
  <si>
    <t>Clean and Overhaul Chapel Organ</t>
  </si>
  <si>
    <t>Major Roof Works</t>
  </si>
  <si>
    <t>Parish Church of St. Dominica &amp; St. Dominic, St. Dominick</t>
  </si>
  <si>
    <t>Plaster and Tiling</t>
  </si>
  <si>
    <t>Temple</t>
  </si>
  <si>
    <t>St Winnow Parish Church</t>
  </si>
  <si>
    <t>Devoran St John and St Petroc</t>
  </si>
  <si>
    <t>Tower and Gables</t>
  </si>
  <si>
    <t>Gunwen Methodist Church</t>
  </si>
  <si>
    <t>Laneast</t>
  </si>
  <si>
    <t>Medieval Windows</t>
  </si>
  <si>
    <t>Lanteglos-by-Camelford, St. Julitta.</t>
  </si>
  <si>
    <t>Mullion, St Mellanus</t>
  </si>
  <si>
    <t>Plaster</t>
  </si>
  <si>
    <t>Quethiock, St Hugh</t>
  </si>
  <si>
    <t>Internal Roof Slats</t>
  </si>
  <si>
    <t>Sancreed, St Creden</t>
  </si>
  <si>
    <t>St Veep Parish Church</t>
  </si>
  <si>
    <t>Tower and Bells</t>
  </si>
  <si>
    <t xml:space="preserve">£207,990
</t>
  </si>
  <si>
    <t>Estimate £7,000.</t>
  </si>
  <si>
    <t xml:space="preserve"> £115,000
</t>
  </si>
  <si>
    <t>£73,000 +VAT</t>
  </si>
  <si>
    <t>C £26,000</t>
  </si>
  <si>
    <t xml:space="preserve">£17,069
</t>
  </si>
  <si>
    <t>£40,980 plus VAT</t>
  </si>
  <si>
    <t>(a) indicative price £60,000
(b) indicative price £18,000
(both subject to receipt of further tenders)</t>
  </si>
  <si>
    <t>C£150,000</t>
  </si>
  <si>
    <t>£22,425 plus VAT</t>
  </si>
  <si>
    <t>£2M</t>
  </si>
  <si>
    <t xml:space="preserve">£350,230
Estimated Short fall £13,370
</t>
  </si>
  <si>
    <t>£43,157 includes VAT and Fees</t>
  </si>
  <si>
    <t>£8,085 +VAT</t>
  </si>
  <si>
    <t>£125,000 of which Bells make up £40,437
Eligible work is £84,536</t>
  </si>
  <si>
    <t>£500,000 (Estimated)</t>
  </si>
  <si>
    <t>Jacobstow, St James</t>
  </si>
  <si>
    <t>Restore two altar oil paintings</t>
  </si>
  <si>
    <t>Lanner, Christ Church</t>
  </si>
  <si>
    <t>Replace Roof</t>
  </si>
  <si>
    <t>St John the Evangelist, Treslothan</t>
  </si>
  <si>
    <t>Gwennap, St. Wenappa</t>
  </si>
  <si>
    <t>2015: Plaster on the internal southwest wall was stripped to allow the wall to dry out. External repointing in lime mortar- replacing old cement work - was carried out at that time. The internal wall is now dry adeady for re-plastering in lime.</t>
  </si>
  <si>
    <t>Lanhydrock, St.Hydroc</t>
  </si>
  <si>
    <t>In recent years Quinquennial Inspection reports have identified problems of damage due to water ingress , arising from deterioration of roof leadwork and slate roofs , and both high and low level drainage, uch that the church structure is no longer fully weatherproof , and in need of increasingly urgent repair. A project has been prepared , which will comprise:-
a) replacement of two large leadwork valleys in the roof , and associated overflows
b) repair of slate roofs
c) replacement of leaking cast iron guttering
d) refurbishment of low level drainage
e) making good water damage to the interior of the church</t>
  </si>
  <si>
    <t>Penzance RC</t>
  </si>
  <si>
    <t>Within a development of the crypt levels of the church to give us parish &amp; community facilities to include kitchen, toilets and disabled access (separate funding mostly in place), we are also needing to carry out repairs at crypt level to lintels and stone work to support the church above. This is obviously necessary (rather than desirable) work and is rather urgent &amp; requires completion within the same time period as the separately funded facilities development work detailed above</t>
  </si>
  <si>
    <t>Perranporth Methodist Church,</t>
  </si>
  <si>
    <t>Removing cement mortar strap pointing form roadside face of church building and replacing with flush lime mortar.</t>
  </si>
  <si>
    <t>Sheviock, St Mary's</t>
  </si>
  <si>
    <t>Approximately 95% of the joints in the tower and spire are loose or hollow and the tower and spire is now listed on the English Heritage At Risk register. There has been a very recent fall of timber within the tower and signs of increasing water penetration which drive an urgent need to safely remove the two bells. Works will include the installation of a safe means of access to the bells so that they and the bell paraphernalia can be inspected, repaired and maintained in the future.  The plaster ceiling in the nave was identified as Priority A in the 2013 Quinquennial Report and has subsequently been netted. The Quinquennial inspection of April 2017 also recommended the need to survey and repair the roof bosses during the repairs to the plaster ceiling.</t>
  </si>
  <si>
    <t>To remove and have repaired the vestry window and the central window on the north side of
the church, both of which are in a very poor state.</t>
  </si>
  <si>
    <t>The restoration of the tower and bell chamber including lifting the lead, the renewal of roof and floor timbers,the rebuilding and strengthening of parapets and the replacement of broken downpipes.The tower will be repointed with lime mortar ( all cement pointing and interior cement wash to be removed).</t>
  </si>
  <si>
    <t xml:space="preserve">Zion Community Church,
</t>
  </si>
  <si>
    <t>1. Improving the fire safety of our facilities, in accordance with the actions of a Rand Survey conducted in 2015.
2. Improving our presence in the town through necessary maintenance.
3. Making our facilities more disabled and family friendly.</t>
  </si>
  <si>
    <t>Blisland, St Protus and St Hyacinth</t>
  </si>
  <si>
    <t xml:space="preserve">The vestry is an add-on in the 17th century we believe. The doorway is some three feet deep. The supporting beams have rotted through due to the pointing of the outer wall and doorway having been eroded due to weather. We need to replace like with like wooden beams and re-plaster internally and re-point outside. We also need to repair the door to the vestry. 
</t>
  </si>
  <si>
    <t>Carbis Bay Methodist Church</t>
  </si>
  <si>
    <t>Repairs to Tower (Fast Track Maintenance)</t>
  </si>
  <si>
    <t>St Sampson, Golant</t>
  </si>
  <si>
    <t>Repairs to Rainwater Goods (Fast Track Maintenance)</t>
  </si>
  <si>
    <t>St Sithney, Sithney</t>
  </si>
  <si>
    <t xml:space="preserve">Replacement of floor and associated archaeological work </t>
  </si>
  <si>
    <t>Our Lady of the Sea &amp; St Anthony, St Mawes</t>
  </si>
  <si>
    <t>Old Kea</t>
  </si>
  <si>
    <t>Repairs to four pillars, supporting valley roof, replacement of stonework</t>
  </si>
  <si>
    <t>Truro Methodist Church</t>
  </si>
  <si>
    <t>Repairs to ceiling and plaster bosses</t>
  </si>
  <si>
    <t xml:space="preserve"> </t>
  </si>
  <si>
    <t>St Julitta, Lanteglos</t>
  </si>
  <si>
    <t>Replacement of rotten medieval timbers</t>
  </si>
  <si>
    <t>St Mary’s Sheviock</t>
  </si>
  <si>
    <t>Overhaul of bell fittings, repainting of metalwork and treatment of floors. Replacement of bell ropes</t>
  </si>
  <si>
    <t>Roof Repairs</t>
  </si>
  <si>
    <t>St Mary the Virgin, Bradoc</t>
  </si>
  <si>
    <t>Installation of LED lights</t>
  </si>
  <si>
    <t>St George the Martyr, Nanpean</t>
  </si>
  <si>
    <t>Repairs to ensure building is safe &amp; watertight, especially nave ceiling and roof above. Repairs to chimney and rainwater goods.</t>
  </si>
  <si>
    <t>Falmouth Methodist Church</t>
  </si>
  <si>
    <t>Essential Fire Prevention Upgrade</t>
  </si>
  <si>
    <t>Renew all slates on North Aisle and replace rotten timbers</t>
  </si>
  <si>
    <t>Truro RC, Our Lady of the Portal and St Piran</t>
  </si>
  <si>
    <t>Flat roof needs replacement</t>
  </si>
  <si>
    <t>Antony, St James The Great</t>
  </si>
  <si>
    <t>Repair &amp; Restore two Willimott windows</t>
  </si>
  <si>
    <t>St Mary's Merrymeet</t>
  </si>
  <si>
    <t>Replacement of tower roof</t>
  </si>
  <si>
    <t>St Mary's Biscovey</t>
  </si>
  <si>
    <t>Fast Track Maintenance Grant for repairs to tower</t>
  </si>
  <si>
    <t>St Michael Helston</t>
  </si>
  <si>
    <t>Repairs to floor and replacement of tiles</t>
  </si>
  <si>
    <t>Cornerstone Torpoint</t>
  </si>
  <si>
    <t>Rebuilding of boundary structural wall</t>
  </si>
  <si>
    <t>Trevenson, Illogan</t>
  </si>
  <si>
    <t>Rewiring, new heating and lighting</t>
  </si>
  <si>
    <t xml:space="preserve">Repairs to fleche to stabilise it while plans are drawn up for major renovation </t>
  </si>
  <si>
    <t>Replacement of stained glass window</t>
  </si>
  <si>
    <t>st mawes</t>
  </si>
  <si>
    <t>Repairs to North wall to prevent ingress of water</t>
  </si>
  <si>
    <t>St Martin's Lewannick</t>
  </si>
  <si>
    <t>Repairs to windows, replastering, replacing floors and restoration of organ</t>
  </si>
  <si>
    <t>St Probus and St Grace, Probus</t>
  </si>
  <si>
    <t>Repairs to tower and reroofing of North Aisle</t>
  </si>
  <si>
    <t>St Germans</t>
  </si>
  <si>
    <t>Repairs to stop dry rot in North and South walls, renew leadwork, repointing and work to stop water ingress</t>
  </si>
  <si>
    <t>St Stephens Launceston</t>
  </si>
  <si>
    <t xml:space="preserve">New Roof  </t>
  </si>
  <si>
    <t>St Pol de Leon Paul</t>
  </si>
  <si>
    <t>Repairs to two windows</t>
  </si>
  <si>
    <t>St Martin of Tours, Werrington</t>
  </si>
  <si>
    <t>New Boiler</t>
  </si>
  <si>
    <t>St Sampson, South Hill</t>
  </si>
  <si>
    <t>Window repairs</t>
  </si>
  <si>
    <t>Repairs to bellcote</t>
  </si>
  <si>
    <t>St Michael's Budehaven</t>
  </si>
  <si>
    <t>Urgent roof repairs arising from QI</t>
  </si>
  <si>
    <t>St Mary's Launceston</t>
  </si>
  <si>
    <t>Repair work to clock</t>
  </si>
  <si>
    <t>Damp proofing to lower crypt walls and floor</t>
  </si>
  <si>
    <t>Repairs to medieval windows</t>
  </si>
  <si>
    <t>Lamorran</t>
  </si>
  <si>
    <t>Internal repairs to enable reopening of the church</t>
  </si>
  <si>
    <t>Repairs to rope chamber in tower</t>
  </si>
  <si>
    <t>Marazion Quaker Meeting House</t>
  </si>
  <si>
    <t>New roof and heating system</t>
  </si>
  <si>
    <t>St Grada, Grade</t>
  </si>
  <si>
    <t>Re-roofing, repointng and replacment of rainwater goods</t>
  </si>
  <si>
    <t>Gutter repairs and re-leading</t>
  </si>
  <si>
    <t>All Saints, Tuckingmill</t>
  </si>
  <si>
    <t>Replacement of louvres in tower</t>
  </si>
  <si>
    <t>St Just in Roseland</t>
  </si>
  <si>
    <t>St Tudy Methodist</t>
  </si>
  <si>
    <t>Our Lady &amp; St Neot, Liskeard (RC)</t>
  </si>
  <si>
    <t>St Clether</t>
  </si>
  <si>
    <t>Carharrack Methodist Church</t>
  </si>
  <si>
    <t>Connect Church, Wadebridge</t>
  </si>
  <si>
    <t>St Andrew's Stratton</t>
  </si>
  <si>
    <t>Replacement electric cable</t>
  </si>
  <si>
    <t>Reslate roof and repairs to windows</t>
  </si>
  <si>
    <t>Repairs to slate work adjacent to main road, water seepage &amp; damp, stabilisation of stone cross</t>
  </si>
  <si>
    <t>Repairs to roof, stonework and rainwater goods of St Mary's Aisle</t>
  </si>
  <si>
    <t>Treatment of beetle infestation in roof timbers and essential electrical work</t>
  </si>
  <si>
    <t>Improvements to lead weatherings, replastering, repointing and joinery repairs</t>
  </si>
  <si>
    <t>Replace roof, repair windows, dryline interior wall</t>
  </si>
  <si>
    <t>Repairs to chancel roof, protecting headstones and monuments below</t>
  </si>
  <si>
    <t>Additional replastering work on ceilings to contain bats</t>
  </si>
  <si>
    <t>St Ia, St Ives</t>
  </si>
  <si>
    <t>Repairs to clock on tower</t>
  </si>
  <si>
    <t>St Mawes</t>
  </si>
  <si>
    <t>Emergency repairs to heating system and tower to prevent water ingress</t>
  </si>
  <si>
    <t>Repairs to west wall and installation of slate hanging on west façade</t>
  </si>
  <si>
    <t>Repairs to ceiling following falls of lime plaster</t>
  </si>
  <si>
    <t>High Street Methodist, Penzance</t>
  </si>
  <si>
    <t>Marazion Methodist</t>
  </si>
  <si>
    <t>Treatment of water ingress, repairs to leadwork and repairs to ornate plaster</t>
  </si>
  <si>
    <t>Re-roofing, additional award</t>
  </si>
  <si>
    <t>Repairs to roof of St Mary's Aisle, additional award</t>
  </si>
  <si>
    <t>Leedstown Methodist</t>
  </si>
  <si>
    <t>Repairs to ceiling and plasterwork, protection and cleaning of the organ</t>
  </si>
  <si>
    <t>St Clarus, St Cleer</t>
  </si>
  <si>
    <t>To replace and augment the existing ring of bells from 6 to 8, retuning and repairs to frames</t>
  </si>
  <si>
    <t>Repairs to plasterwork</t>
  </si>
  <si>
    <t>St Mawnan, Mawnan Smith</t>
  </si>
  <si>
    <t>St Sampson South Hill</t>
  </si>
  <si>
    <t>Repairs to South Porch</t>
  </si>
  <si>
    <t>Repairs to south door jamb</t>
  </si>
  <si>
    <t>Penzance Baptist Church</t>
  </si>
  <si>
    <t>Replacement of main front doors</t>
  </si>
  <si>
    <t>St Paul's Charlestown</t>
  </si>
  <si>
    <t>Replacement of North Aisle roof, additional rainwater goods</t>
  </si>
  <si>
    <t>Egloskerry</t>
  </si>
  <si>
    <t>Re-roofing of south aisle and new downpipe</t>
  </si>
  <si>
    <t>Sticker</t>
  </si>
  <si>
    <t>St Blazey</t>
  </si>
  <si>
    <t>Kickstart Grant</t>
  </si>
  <si>
    <t xml:space="preserve">Par </t>
  </si>
  <si>
    <t>St Stephen in Brannel</t>
  </si>
  <si>
    <t>Repointing of pinnacles, work to prevent water ingress between tower and roof</t>
  </si>
  <si>
    <t>Maker</t>
  </si>
  <si>
    <t>Repointing of tower pinnacles and parapets, renewal of tower roof</t>
  </si>
  <si>
    <t>Pelynt</t>
  </si>
  <si>
    <t>Repairs to tower roof</t>
  </si>
  <si>
    <t>Repairs to medieval glass and windows</t>
  </si>
  <si>
    <t>Pointing and repairs to external masonry around tower, chancel and Manaton chapel</t>
  </si>
  <si>
    <t xml:space="preserve">Zion Community Church, St Ives
</t>
  </si>
  <si>
    <t>Exterior repairs to make building watertight</t>
  </si>
  <si>
    <t>St Denys, N Tamerton</t>
  </si>
  <si>
    <t>Repairs and restoration of bells</t>
  </si>
  <si>
    <t>St Goran, Gorran</t>
  </si>
  <si>
    <t>Repairs to SW gable and repairs to stop water ingress</t>
  </si>
  <si>
    <t>St Briget's Morvah</t>
  </si>
  <si>
    <t>Repairs to Polyphant stone windows</t>
  </si>
  <si>
    <t>St Mewan</t>
  </si>
  <si>
    <t>Replace stonework around windows and re-glaze tracery</t>
  </si>
  <si>
    <t>Rock Methodist Chapel</t>
  </si>
  <si>
    <t>Replacement of roof</t>
  </si>
  <si>
    <t>St Dennis</t>
  </si>
  <si>
    <t xml:space="preserve">Restoration of bells and fittings
</t>
  </si>
  <si>
    <t>Repointing of SW gable and drainage work</t>
  </si>
  <si>
    <t>St Just,  Gorran Haven</t>
  </si>
  <si>
    <t>Repairs to leaking roof</t>
  </si>
  <si>
    <t>Camborne Methodist Church</t>
  </si>
  <si>
    <t>Major repairs to windows</t>
  </si>
  <si>
    <t>St John's Bodinnick</t>
  </si>
  <si>
    <t>Madron</t>
  </si>
  <si>
    <t>Portscatho URC</t>
  </si>
  <si>
    <t>Lewannick</t>
  </si>
  <si>
    <t>Menheniot</t>
  </si>
  <si>
    <t>St Mawgan in Pydar</t>
  </si>
  <si>
    <t>Repairs to bells and metalwork of frame</t>
  </si>
  <si>
    <t>Renewal of thatch roof, upgrading of heating and repairs to associated bulding</t>
  </si>
  <si>
    <t>Overhaul and replacement of rainwater goods</t>
  </si>
  <si>
    <t>Mawla Methodist Chapel</t>
  </si>
  <si>
    <t>Window Repairs</t>
  </si>
  <si>
    <t>Kenwyn</t>
  </si>
  <si>
    <t>Replacement of rainwater goods</t>
  </si>
  <si>
    <t xml:space="preserve">Come to Good Meeting House
</t>
  </si>
  <si>
    <t>Urgent remedial electrical work</t>
  </si>
  <si>
    <t>Replacement of roof &amp; insulation work</t>
  </si>
  <si>
    <t>Crowan</t>
  </si>
  <si>
    <t>Repairs to tower doors, repointing, chimney capping and making good gable ends</t>
  </si>
  <si>
    <t>Repairs to joists and timbers in tower clock room</t>
  </si>
  <si>
    <t>Replacment of ringing chamber celing</t>
  </si>
  <si>
    <t>Repointing and repairs to tower</t>
  </si>
  <si>
    <t>Polperro Methodist chapel</t>
  </si>
  <si>
    <t>Remedial electrical work</t>
  </si>
  <si>
    <t>St Hydroc, Lanhydrock</t>
  </si>
  <si>
    <t>Urgent repairs to plasterwork</t>
  </si>
  <si>
    <t>Gerrans</t>
  </si>
  <si>
    <t>Porthleven Methodist Chapel</t>
  </si>
  <si>
    <t>Repairs to stonework</t>
  </si>
  <si>
    <t>New radiators</t>
  </si>
  <si>
    <t>Repointing, restoration and repainting of front of church</t>
  </si>
  <si>
    <t>Cleaning and refurbishment of organ</t>
  </si>
  <si>
    <t>Repairs to vestry roof</t>
  </si>
  <si>
    <t>Repairs to roof and replastering</t>
  </si>
  <si>
    <t>St Ladoca, Ladock</t>
  </si>
  <si>
    <t xml:space="preserve">Restoration of bells and new bell frame
</t>
  </si>
  <si>
    <t>Repairs to Morris &amp; Co window</t>
  </si>
  <si>
    <t>Boyton Methodist Chapel</t>
  </si>
  <si>
    <t>Repairs to ceiling and replastering</t>
  </si>
  <si>
    <t>St Andrew, Redruth</t>
  </si>
  <si>
    <t>Repairs to masonry around the rose window</t>
  </si>
  <si>
    <t xml:space="preserve">St Mich. &amp; All Angels Bude Haven  </t>
  </si>
  <si>
    <t>Urgent repointing of a leak</t>
  </si>
  <si>
    <t>Repairs to the Manaton chapel roof</t>
  </si>
  <si>
    <t>Repointing and masonry repairs</t>
  </si>
  <si>
    <t>St Ervan</t>
  </si>
  <si>
    <t>Masonry repairs and repointing</t>
  </si>
  <si>
    <t>St Gerrans</t>
  </si>
  <si>
    <t>St Petroc's, Bodmin</t>
  </si>
  <si>
    <t>Cornerstone Methodist Church</t>
  </si>
  <si>
    <t>St Lalluwy, Menheniot</t>
  </si>
  <si>
    <t>Repointing spire and tower</t>
  </si>
  <si>
    <t>Glazing and associated stone masonry</t>
  </si>
  <si>
    <t>Roof Repairs and rendering</t>
  </si>
  <si>
    <t>Repointing of pinnacles, work to prevent water ingress and internal repairs to the tower</t>
  </si>
  <si>
    <t>Roof repairs</t>
  </si>
  <si>
    <t>St Just in Penwith</t>
  </si>
  <si>
    <t>Mousehole Methodist Church</t>
  </si>
  <si>
    <t>St Kew</t>
  </si>
  <si>
    <t>Centenary Methodist Camborne</t>
  </si>
  <si>
    <t>Repair and strengthening of two stained glass windows</t>
  </si>
  <si>
    <t>New gas boiler</t>
  </si>
  <si>
    <t>Dry Rot treatment</t>
  </si>
  <si>
    <t>Renewal of rotten floor, external drainage work and repointing</t>
  </si>
  <si>
    <t>St Constantine, Constantine</t>
  </si>
  <si>
    <t>Repairs to bells</t>
  </si>
  <si>
    <t>Repairs to church roof</t>
  </si>
  <si>
    <t>St Michael's, Caerhays</t>
  </si>
  <si>
    <t>Repointing of church tower and repairs to lady chapel floor</t>
  </si>
  <si>
    <t>Repairs to sea facing wall</t>
  </si>
  <si>
    <t>St Saviour's, Trevone</t>
  </si>
  <si>
    <t>St John's, Truro</t>
  </si>
  <si>
    <t>Woodworm treatment and re-wiring</t>
  </si>
  <si>
    <t>Treslothan</t>
  </si>
  <si>
    <t>St Stephen by Saltash</t>
  </si>
  <si>
    <t>St German's Priory</t>
  </si>
  <si>
    <t>Egloshayle</t>
  </si>
  <si>
    <t>Repairs to cracked bell frame</t>
  </si>
  <si>
    <t>St Meubred's Cardinham</t>
  </si>
  <si>
    <t>Structural repairs to the tower</t>
  </si>
  <si>
    <t>Our Lady and St Neot</t>
  </si>
  <si>
    <t>Structural repairs</t>
  </si>
  <si>
    <t>St Hilary of Poitiers</t>
  </si>
  <si>
    <t>Reinstatement of bells</t>
  </si>
  <si>
    <t>The 371 Grants, totalling £1,277,395 were made with Cornwall Historic Churches Trust funds, funds provided to the Cornwall Historic Churches Trust by The Duke of Cornwall's Benevolent Fund, The Cornwall Heritage Trust and Partnership Grants made by the National Churches Trust on the recommendation of the Cornwall Historic Churches Trust.</t>
  </si>
  <si>
    <t>CORNWALL HISTORIC CHURCHES TRUST    
GRANTS MADE MARCH 2007 TO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</si>
</sst>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164" formatCode="&quot;£&quot;#,##0;[Red]\-&quot;£&quot;#,##0"/>
    <numFmt numFmtId="165" formatCode="&quot;£&quot;#,##0.00;[Red]\-&quot;£&quot;#,##0.00"/>
    <numFmt numFmtId="166" formatCode="&quot;£&quot;#,##0.00"/>
    <numFmt numFmtId="167" formatCode="&quot;£&quot;#,##0"/>
    <numFmt numFmtId="168" formatCode="[$-809]dd\ mmmm\ yyyy;@"/>
    <numFmt numFmtId="169" formatCode="[$-F800]dddd\,\ mmmm\ dd\,\ yyyy"/>
    <numFmt numFmtId="170" formatCode="dd\ mmm\ yyyy"/>
    <numFmt numFmtId="171" formatCode="dd\ mmmm\ yyyy"/>
    <numFmt numFmtId="172" formatCode="dd\ mmm\ yy"/>
    <numFmt numFmtId="173" formatCode="dd\ mmmm\ yy"/>
    <numFmt numFmtId="174" formatCode="_-[$£-809]* #,##0_-;\-[$£-809]* #,##0_-;_-[$£-809]* &quot;-&quot;??_-;_-@_-"/>
  </numFmts>
  <fonts count="40" x14ac:knownFonts="1">
    <font>
      <sz val="10"/>
      <name val="Arial"/>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Verdana"/>
      <family val="2"/>
    </font>
    <font>
      <sz val="10"/>
      <name val="Verdana"/>
      <family val="2"/>
    </font>
    <font>
      <sz val="10"/>
      <color indexed="8"/>
      <name val="Verdana"/>
      <family val="2"/>
    </font>
    <font>
      <sz val="9"/>
      <name val="Arial"/>
      <family val="2"/>
    </font>
    <font>
      <sz val="9"/>
      <color indexed="10"/>
      <name val="Arial"/>
      <family val="2"/>
    </font>
    <font>
      <sz val="10"/>
      <color indexed="8"/>
      <name val="Arial"/>
      <family val="2"/>
    </font>
    <font>
      <sz val="10"/>
      <name val="Arial"/>
      <family val="2"/>
    </font>
    <font>
      <sz val="11"/>
      <name val="Arial"/>
      <family val="2"/>
    </font>
    <font>
      <sz val="11"/>
      <name val="Verdana"/>
      <family val="2"/>
    </font>
    <font>
      <sz val="12"/>
      <name val="Arial"/>
      <family val="2"/>
    </font>
    <font>
      <sz val="10"/>
      <name val="Arial"/>
      <family val="2"/>
    </font>
    <font>
      <b/>
      <sz val="10"/>
      <name val="Arial"/>
      <family val="2"/>
    </font>
    <font>
      <sz val="18"/>
      <name val="Arial"/>
      <family val="2"/>
    </font>
    <font>
      <sz val="12"/>
      <name val="Arial"/>
      <family val="2"/>
    </font>
    <font>
      <b/>
      <sz val="12"/>
      <name val="Arial"/>
      <family val="2"/>
    </font>
    <font>
      <sz val="10"/>
      <color rgb="FF000000"/>
      <name val="Tahoma"/>
      <family val="2"/>
    </font>
    <font>
      <b/>
      <sz val="10"/>
      <color rgb="FF000000"/>
      <name val="Tahoma"/>
      <family val="2"/>
    </font>
    <font>
      <b/>
      <sz val="11"/>
      <name val="Arial"/>
      <family val="2"/>
    </font>
    <font>
      <b/>
      <sz val="14"/>
      <name val="Arial"/>
      <family val="2"/>
    </font>
    <font>
      <sz val="11"/>
      <color theme="1"/>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43">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5" fillId="0" borderId="0"/>
    <xf numFmtId="0" fontId="1"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239">
    <xf numFmtId="0" fontId="0" fillId="0" borderId="0" xfId="0"/>
    <xf numFmtId="169" fontId="20" fillId="0" borderId="10" xfId="0" applyNumberFormat="1" applyFont="1" applyBorder="1" applyAlignment="1">
      <alignment horizontal="center" vertical="top"/>
    </xf>
    <xf numFmtId="1" fontId="20" fillId="0" borderId="10" xfId="0" applyNumberFormat="1" applyFont="1" applyBorder="1" applyAlignment="1">
      <alignment horizontal="left" vertical="top"/>
    </xf>
    <xf numFmtId="0" fontId="20" fillId="0" borderId="10" xfId="0" applyFont="1" applyBorder="1" applyAlignment="1">
      <alignment horizontal="left" vertical="top" wrapText="1"/>
    </xf>
    <xf numFmtId="166" fontId="20" fillId="0" borderId="10" xfId="0" applyNumberFormat="1" applyFont="1" applyBorder="1" applyAlignment="1">
      <alignment horizontal="center" vertical="top" wrapText="1"/>
    </xf>
    <xf numFmtId="166" fontId="20" fillId="0" borderId="10" xfId="0" applyNumberFormat="1" applyFont="1" applyBorder="1" applyAlignment="1">
      <alignment horizontal="center" vertical="top"/>
    </xf>
    <xf numFmtId="166" fontId="21" fillId="0" borderId="10" xfId="0" applyNumberFormat="1" applyFont="1" applyBorder="1" applyAlignment="1">
      <alignment horizontal="center" vertical="top" wrapText="1"/>
    </xf>
    <xf numFmtId="0" fontId="21" fillId="0" borderId="10" xfId="0" applyFont="1" applyBorder="1" applyAlignment="1">
      <alignment horizontal="center" vertical="top"/>
    </xf>
    <xf numFmtId="169" fontId="21" fillId="0" borderId="10" xfId="0" applyNumberFormat="1" applyFont="1" applyBorder="1" applyAlignment="1">
      <alignment horizontal="left" vertical="top"/>
    </xf>
    <xf numFmtId="1" fontId="21" fillId="0" borderId="10" xfId="0" applyNumberFormat="1" applyFont="1" applyBorder="1" applyAlignment="1">
      <alignment horizontal="left" vertical="top" wrapText="1"/>
    </xf>
    <xf numFmtId="0" fontId="21" fillId="0" borderId="10" xfId="0" applyFont="1" applyBorder="1" applyAlignment="1">
      <alignment horizontal="left" vertical="top" wrapText="1"/>
    </xf>
    <xf numFmtId="166" fontId="21" fillId="0" borderId="10" xfId="0" applyNumberFormat="1" applyFont="1" applyBorder="1" applyAlignment="1">
      <alignment horizontal="right" vertical="top"/>
    </xf>
    <xf numFmtId="166" fontId="21" fillId="0" borderId="10" xfId="0" applyNumberFormat="1" applyFont="1" applyBorder="1" applyAlignment="1">
      <alignment vertical="top"/>
    </xf>
    <xf numFmtId="166" fontId="21" fillId="0" borderId="10" xfId="0" applyNumberFormat="1" applyFont="1" applyBorder="1" applyAlignment="1">
      <alignment horizontal="center" vertical="top"/>
    </xf>
    <xf numFmtId="0" fontId="21" fillId="0" borderId="10" xfId="0" applyFont="1" applyBorder="1" applyAlignment="1">
      <alignment vertical="top"/>
    </xf>
    <xf numFmtId="1" fontId="21" fillId="0" borderId="10" xfId="0" applyNumberFormat="1" applyFont="1" applyBorder="1" applyAlignment="1">
      <alignment horizontal="left" vertical="top"/>
    </xf>
    <xf numFmtId="0" fontId="22" fillId="0" borderId="10" xfId="0" applyFont="1" applyBorder="1" applyAlignment="1">
      <alignment horizontal="left" vertical="top" wrapText="1"/>
    </xf>
    <xf numFmtId="166" fontId="22" fillId="0" borderId="10" xfId="0" applyNumberFormat="1" applyFont="1" applyBorder="1" applyAlignment="1">
      <alignment vertical="top" wrapText="1"/>
    </xf>
    <xf numFmtId="166" fontId="22" fillId="0" borderId="10" xfId="0" applyNumberFormat="1" applyFont="1" applyBorder="1" applyAlignment="1">
      <alignment horizontal="center" vertical="top"/>
    </xf>
    <xf numFmtId="166" fontId="21" fillId="0" borderId="10" xfId="0" applyNumberFormat="1" applyFont="1" applyBorder="1" applyAlignment="1">
      <alignment vertical="top" wrapText="1"/>
    </xf>
    <xf numFmtId="169" fontId="21" fillId="0" borderId="10" xfId="0" applyNumberFormat="1" applyFont="1" applyBorder="1" applyAlignment="1">
      <alignment horizontal="center" vertical="top"/>
    </xf>
    <xf numFmtId="0" fontId="20" fillId="0" borderId="10" xfId="0" applyFont="1" applyBorder="1" applyAlignment="1">
      <alignment horizontal="center" vertical="top"/>
    </xf>
    <xf numFmtId="164" fontId="23" fillId="0" borderId="10" xfId="0" applyNumberFormat="1" applyFont="1" applyFill="1" applyBorder="1" applyAlignment="1">
      <alignment horizontal="right" vertical="top" wrapText="1"/>
    </xf>
    <xf numFmtId="164" fontId="23" fillId="0" borderId="10" xfId="0" applyNumberFormat="1" applyFont="1" applyBorder="1" applyAlignment="1">
      <alignment horizontal="right" vertical="top" wrapText="1"/>
    </xf>
    <xf numFmtId="167" fontId="23" fillId="0" borderId="10" xfId="0" applyNumberFormat="1" applyFont="1" applyBorder="1" applyAlignment="1">
      <alignment horizontal="right" vertical="top" wrapText="1"/>
    </xf>
    <xf numFmtId="167" fontId="23" fillId="0" borderId="10" xfId="0" applyNumberFormat="1" applyFont="1" applyFill="1" applyBorder="1" applyAlignment="1">
      <alignment horizontal="right" vertical="top" wrapText="1"/>
    </xf>
    <xf numFmtId="0" fontId="21" fillId="0" borderId="0" xfId="0" applyFont="1" applyAlignment="1">
      <alignment vertical="top"/>
    </xf>
    <xf numFmtId="0" fontId="25" fillId="0" borderId="7" xfId="37" applyFont="1" applyFill="1" applyBorder="1" applyAlignment="1">
      <alignment horizontal="right" vertical="top"/>
    </xf>
    <xf numFmtId="0" fontId="26" fillId="0" borderId="0" xfId="0" applyFont="1" applyAlignment="1">
      <alignment vertical="top"/>
    </xf>
    <xf numFmtId="164" fontId="27" fillId="0" borderId="10" xfId="0" applyNumberFormat="1" applyFont="1" applyBorder="1" applyAlignment="1">
      <alignment horizontal="left" vertical="top" wrapText="1"/>
    </xf>
    <xf numFmtId="167" fontId="27" fillId="0" borderId="10" xfId="0" applyNumberFormat="1" applyFont="1" applyBorder="1" applyAlignment="1">
      <alignment horizontal="left" vertical="top" wrapText="1"/>
    </xf>
    <xf numFmtId="164" fontId="27" fillId="0" borderId="10" xfId="0" applyNumberFormat="1" applyFont="1" applyBorder="1" applyAlignment="1">
      <alignment horizontal="right" vertical="top" wrapText="1"/>
    </xf>
    <xf numFmtId="0" fontId="27" fillId="0" borderId="10" xfId="0" applyNumberFormat="1" applyFont="1" applyBorder="1" applyAlignment="1">
      <alignment horizontal="right" vertical="top" wrapText="1"/>
    </xf>
    <xf numFmtId="167" fontId="27" fillId="0" borderId="10" xfId="0" applyNumberFormat="1" applyFont="1" applyBorder="1" applyAlignment="1">
      <alignment horizontal="right" vertical="top" wrapText="1"/>
    </xf>
    <xf numFmtId="164" fontId="26" fillId="0" borderId="0" xfId="0" applyNumberFormat="1" applyFont="1" applyAlignment="1">
      <alignment vertical="top"/>
    </xf>
    <xf numFmtId="167" fontId="26" fillId="0" borderId="0" xfId="0" applyNumberFormat="1" applyFont="1" applyAlignment="1">
      <alignment vertical="top"/>
    </xf>
    <xf numFmtId="167" fontId="26" fillId="0" borderId="10" xfId="0" applyNumberFormat="1" applyFont="1" applyBorder="1" applyAlignment="1">
      <alignment vertical="top"/>
    </xf>
    <xf numFmtId="167" fontId="27" fillId="0" borderId="10" xfId="0" applyNumberFormat="1" applyFont="1" applyBorder="1" applyAlignment="1">
      <alignment vertical="top"/>
    </xf>
    <xf numFmtId="166" fontId="27" fillId="0" borderId="10" xfId="0" applyNumberFormat="1" applyFont="1" applyBorder="1" applyAlignment="1">
      <alignment horizontal="left" vertical="top" wrapText="1"/>
    </xf>
    <xf numFmtId="164" fontId="27" fillId="0" borderId="10" xfId="0" applyNumberFormat="1" applyFont="1" applyFill="1" applyBorder="1" applyAlignment="1">
      <alignment horizontal="left" vertical="top" wrapText="1"/>
    </xf>
    <xf numFmtId="167" fontId="27" fillId="0" borderId="10" xfId="0" applyNumberFormat="1" applyFont="1" applyFill="1" applyBorder="1" applyAlignment="1">
      <alignment horizontal="left" vertical="top" wrapText="1"/>
    </xf>
    <xf numFmtId="164" fontId="23" fillId="0" borderId="10" xfId="0" applyNumberFormat="1" applyFont="1" applyFill="1" applyBorder="1" applyAlignment="1">
      <alignment horizontal="left" vertical="top" wrapText="1"/>
    </xf>
    <xf numFmtId="0" fontId="23" fillId="0" borderId="10" xfId="0" applyNumberFormat="1" applyFont="1" applyFill="1" applyBorder="1" applyAlignment="1">
      <alignment horizontal="left" vertical="top" wrapText="1"/>
    </xf>
    <xf numFmtId="164" fontId="29" fillId="0" borderId="0" xfId="0" applyNumberFormat="1" applyFont="1" applyAlignment="1">
      <alignment vertical="top"/>
    </xf>
    <xf numFmtId="167" fontId="27" fillId="0" borderId="0" xfId="0" applyNumberFormat="1" applyFont="1" applyAlignment="1">
      <alignment vertical="top" wrapText="1"/>
    </xf>
    <xf numFmtId="167" fontId="27" fillId="0" borderId="0" xfId="0" applyNumberFormat="1" applyFont="1" applyAlignment="1">
      <alignment vertical="top"/>
    </xf>
    <xf numFmtId="164" fontId="28" fillId="0" borderId="0" xfId="0" applyNumberFormat="1" applyFont="1" applyAlignment="1">
      <alignment vertical="top"/>
    </xf>
    <xf numFmtId="167" fontId="27" fillId="0" borderId="0" xfId="0" applyNumberFormat="1" applyFont="1" applyAlignment="1">
      <alignment horizontal="center" vertical="top"/>
    </xf>
    <xf numFmtId="167" fontId="27" fillId="0" borderId="0" xfId="0" applyNumberFormat="1" applyFont="1" applyAlignment="1">
      <alignment horizontal="center" vertical="top" wrapText="1"/>
    </xf>
    <xf numFmtId="167" fontId="27" fillId="0" borderId="10" xfId="0" applyNumberFormat="1" applyFont="1" applyBorder="1" applyAlignment="1">
      <alignment horizontal="center" vertical="top" wrapText="1"/>
    </xf>
    <xf numFmtId="166" fontId="20" fillId="0" borderId="10" xfId="0" applyNumberFormat="1" applyFont="1" applyBorder="1" applyAlignment="1">
      <alignment vertical="top" wrapText="1"/>
    </xf>
    <xf numFmtId="166" fontId="22" fillId="0" borderId="10" xfId="0" applyNumberFormat="1" applyFont="1" applyBorder="1" applyAlignment="1">
      <alignment vertical="top"/>
    </xf>
    <xf numFmtId="167" fontId="24" fillId="0" borderId="10" xfId="0" applyNumberFormat="1" applyFont="1" applyFill="1" applyBorder="1" applyAlignment="1">
      <alignment vertical="top" wrapText="1"/>
    </xf>
    <xf numFmtId="167" fontId="23" fillId="0" borderId="10" xfId="0" applyNumberFormat="1" applyFont="1" applyFill="1" applyBorder="1" applyAlignment="1">
      <alignment vertical="top" wrapText="1"/>
    </xf>
    <xf numFmtId="0" fontId="25" fillId="0" borderId="7" xfId="37" applyFont="1" applyFill="1" applyBorder="1" applyAlignment="1">
      <alignment horizontal="right"/>
    </xf>
    <xf numFmtId="0" fontId="30" fillId="0" borderId="0" xfId="0" applyFont="1" applyAlignment="1">
      <alignment vertical="top"/>
    </xf>
    <xf numFmtId="0" fontId="20" fillId="0" borderId="10" xfId="0" applyFont="1" applyBorder="1" applyAlignment="1">
      <alignment horizontal="center" vertical="top" wrapText="1"/>
    </xf>
    <xf numFmtId="0" fontId="31" fillId="0" borderId="0" xfId="0" applyFont="1" applyAlignment="1">
      <alignment horizontal="center" vertical="top" wrapText="1"/>
    </xf>
    <xf numFmtId="0" fontId="26" fillId="0" borderId="0" xfId="0" applyFont="1" applyAlignment="1">
      <alignment horizontal="left" vertical="top" wrapText="1"/>
    </xf>
    <xf numFmtId="0" fontId="26" fillId="0" borderId="0" xfId="0" applyFont="1" applyAlignment="1">
      <alignment horizontal="left" wrapText="1"/>
    </xf>
    <xf numFmtId="171" fontId="26" fillId="0" borderId="0" xfId="0" applyNumberFormat="1" applyFont="1" applyAlignment="1">
      <alignment horizontal="left" wrapText="1"/>
    </xf>
    <xf numFmtId="171" fontId="31" fillId="0" borderId="10" xfId="0" applyNumberFormat="1" applyFont="1" applyBorder="1" applyAlignment="1">
      <alignment horizontal="center" vertical="top" wrapText="1"/>
    </xf>
    <xf numFmtId="0" fontId="31" fillId="0" borderId="10" xfId="0" applyFont="1" applyBorder="1" applyAlignment="1">
      <alignment horizontal="center" vertical="top" wrapText="1"/>
    </xf>
    <xf numFmtId="164" fontId="31" fillId="0" borderId="10" xfId="0" applyNumberFormat="1" applyFont="1" applyBorder="1" applyAlignment="1">
      <alignment horizontal="center" vertical="top" wrapText="1"/>
    </xf>
    <xf numFmtId="171" fontId="26" fillId="0" borderId="10" xfId="0" applyNumberFormat="1" applyFont="1" applyBorder="1" applyAlignment="1">
      <alignment horizontal="left" vertical="top" wrapText="1"/>
    </xf>
    <xf numFmtId="0" fontId="26" fillId="0" borderId="10" xfId="0" applyFont="1" applyBorder="1" applyAlignment="1">
      <alignment horizontal="left" vertical="top" wrapText="1"/>
    </xf>
    <xf numFmtId="164" fontId="26" fillId="0" borderId="10" xfId="0" applyNumberFormat="1" applyFont="1" applyBorder="1" applyAlignment="1">
      <alignment horizontal="right" vertical="top" wrapText="1"/>
    </xf>
    <xf numFmtId="164" fontId="31" fillId="0" borderId="11" xfId="0" applyNumberFormat="1" applyFont="1" applyBorder="1" applyAlignment="1">
      <alignment horizontal="center" vertical="top" wrapText="1"/>
    </xf>
    <xf numFmtId="0" fontId="31" fillId="0" borderId="10" xfId="0" applyFont="1" applyBorder="1" applyAlignment="1">
      <alignment horizontal="left" vertical="top" wrapText="1"/>
    </xf>
    <xf numFmtId="164" fontId="31" fillId="0" borderId="10" xfId="0" applyNumberFormat="1" applyFont="1" applyBorder="1" applyAlignment="1">
      <alignment horizontal="right" wrapText="1"/>
    </xf>
    <xf numFmtId="0" fontId="31" fillId="0" borderId="0" xfId="0" applyFont="1" applyAlignment="1">
      <alignment horizontal="left" wrapText="1"/>
    </xf>
    <xf numFmtId="167" fontId="26" fillId="0" borderId="0" xfId="0" applyNumberFormat="1" applyFont="1" applyAlignment="1">
      <alignment horizontal="left" vertical="top"/>
    </xf>
    <xf numFmtId="167" fontId="31" fillId="0" borderId="0" xfId="0" applyNumberFormat="1" applyFont="1" applyAlignment="1">
      <alignment horizontal="center" vertical="top"/>
    </xf>
    <xf numFmtId="164" fontId="26" fillId="0" borderId="11" xfId="0" applyNumberFormat="1" applyFont="1" applyBorder="1" applyAlignment="1">
      <alignment horizontal="right" vertical="top" wrapText="1"/>
    </xf>
    <xf numFmtId="167" fontId="26" fillId="0" borderId="0" xfId="0" applyNumberFormat="1" applyFont="1" applyAlignment="1">
      <alignment horizontal="left" wrapText="1"/>
    </xf>
    <xf numFmtId="172" fontId="26" fillId="0" borderId="0" xfId="0" applyNumberFormat="1" applyFont="1" applyAlignment="1">
      <alignment horizontal="left" wrapText="1"/>
    </xf>
    <xf numFmtId="172" fontId="31" fillId="0" borderId="10" xfId="0" applyNumberFormat="1" applyFont="1" applyBorder="1" applyAlignment="1">
      <alignment horizontal="center" vertical="top" wrapText="1"/>
    </xf>
    <xf numFmtId="172" fontId="26" fillId="0" borderId="10" xfId="0" applyNumberFormat="1" applyFont="1" applyBorder="1" applyAlignment="1">
      <alignment horizontal="left" vertical="top" wrapText="1"/>
    </xf>
    <xf numFmtId="172" fontId="0" fillId="0" borderId="0" xfId="0" applyNumberFormat="1"/>
    <xf numFmtId="164" fontId="26" fillId="0" borderId="0" xfId="0" applyNumberFormat="1" applyFont="1" applyAlignment="1">
      <alignment horizontal="right" vertical="top" wrapText="1"/>
    </xf>
    <xf numFmtId="0" fontId="26" fillId="0" borderId="10" xfId="0" applyFont="1" applyBorder="1" applyAlignment="1">
      <alignment horizontal="left" wrapText="1"/>
    </xf>
    <xf numFmtId="167" fontId="26" fillId="0" borderId="10" xfId="0" applyNumberFormat="1" applyFont="1" applyBorder="1" applyAlignment="1">
      <alignment horizontal="left" vertical="top"/>
    </xf>
    <xf numFmtId="1" fontId="0" fillId="0" borderId="0" xfId="0" applyNumberFormat="1"/>
    <xf numFmtId="1" fontId="31" fillId="0" borderId="10" xfId="0" applyNumberFormat="1" applyFont="1" applyFill="1" applyBorder="1" applyAlignment="1">
      <alignment horizontal="center" vertical="top" wrapText="1"/>
    </xf>
    <xf numFmtId="1" fontId="26" fillId="0" borderId="10" xfId="0" applyNumberFormat="1" applyFont="1" applyFill="1" applyBorder="1" applyAlignment="1">
      <alignment horizontal="right" vertical="top" wrapText="1"/>
    </xf>
    <xf numFmtId="1" fontId="0" fillId="0" borderId="10" xfId="0" applyNumberFormat="1" applyBorder="1"/>
    <xf numFmtId="173" fontId="0" fillId="0" borderId="10" xfId="0" applyNumberFormat="1" applyBorder="1" applyAlignment="1">
      <alignment horizontal="left"/>
    </xf>
    <xf numFmtId="0" fontId="0" fillId="0" borderId="10" xfId="0" applyBorder="1"/>
    <xf numFmtId="167" fontId="0" fillId="0" borderId="10" xfId="0" applyNumberFormat="1" applyBorder="1"/>
    <xf numFmtId="165" fontId="26" fillId="0" borderId="0" xfId="0" applyNumberFormat="1" applyFont="1" applyAlignment="1">
      <alignment horizontal="left" wrapText="1"/>
    </xf>
    <xf numFmtId="0" fontId="31" fillId="0" borderId="0" xfId="0" applyFont="1" applyAlignment="1">
      <alignment horizontal="center" vertical="top"/>
    </xf>
    <xf numFmtId="171" fontId="26" fillId="0" borderId="10" xfId="0" applyNumberFormat="1" applyFont="1" applyBorder="1" applyAlignment="1">
      <alignment horizontal="left" vertical="top"/>
    </xf>
    <xf numFmtId="0" fontId="26" fillId="0" borderId="10" xfId="0" applyFont="1" applyBorder="1" applyAlignment="1">
      <alignment horizontal="left" vertical="top"/>
    </xf>
    <xf numFmtId="164" fontId="26" fillId="0" borderId="10" xfId="0" applyNumberFormat="1" applyFont="1" applyBorder="1" applyAlignment="1">
      <alignment horizontal="right" vertical="top"/>
    </xf>
    <xf numFmtId="171" fontId="31" fillId="0" borderId="10" xfId="0" applyNumberFormat="1" applyFont="1" applyBorder="1" applyAlignment="1">
      <alignment horizontal="center" vertical="top"/>
    </xf>
    <xf numFmtId="0" fontId="31" fillId="0" borderId="10" xfId="0" applyFont="1" applyBorder="1" applyAlignment="1">
      <alignment horizontal="center" vertical="top"/>
    </xf>
    <xf numFmtId="164" fontId="31" fillId="0" borderId="10" xfId="0" applyNumberFormat="1" applyFont="1" applyBorder="1" applyAlignment="1">
      <alignment horizontal="center" vertical="top"/>
    </xf>
    <xf numFmtId="167" fontId="21" fillId="0" borderId="10" xfId="0" applyNumberFormat="1" applyFont="1" applyBorder="1" applyAlignment="1">
      <alignment vertical="top" wrapText="1"/>
    </xf>
    <xf numFmtId="0" fontId="33" fillId="0" borderId="0" xfId="0" applyFont="1"/>
    <xf numFmtId="170" fontId="33" fillId="0" borderId="0" xfId="0" applyNumberFormat="1" applyFont="1"/>
    <xf numFmtId="170" fontId="34" fillId="0" borderId="0" xfId="0" applyNumberFormat="1" applyFont="1" applyAlignment="1">
      <alignment horizontal="center"/>
    </xf>
    <xf numFmtId="0" fontId="34" fillId="0" borderId="0" xfId="0" applyFont="1" applyAlignment="1">
      <alignment horizontal="center"/>
    </xf>
    <xf numFmtId="170" fontId="33" fillId="0" borderId="0" xfId="0" quotePrefix="1" applyNumberFormat="1" applyFont="1"/>
    <xf numFmtId="14" fontId="0" fillId="0" borderId="0" xfId="0" applyNumberFormat="1"/>
    <xf numFmtId="0" fontId="26" fillId="0" borderId="0" xfId="0" applyFont="1" applyBorder="1" applyAlignment="1">
      <alignment horizontal="left" vertical="top" wrapText="1"/>
    </xf>
    <xf numFmtId="167" fontId="26" fillId="0" borderId="0" xfId="0" applyNumberFormat="1" applyFont="1" applyBorder="1" applyAlignment="1">
      <alignment horizontal="right" vertical="top" wrapText="1"/>
    </xf>
    <xf numFmtId="0" fontId="31" fillId="0" borderId="0" xfId="0" applyFont="1" applyBorder="1" applyAlignment="1">
      <alignment horizontal="center" vertical="top" wrapText="1"/>
    </xf>
    <xf numFmtId="167" fontId="26" fillId="0" borderId="0" xfId="0" applyNumberFormat="1" applyFont="1" applyBorder="1" applyAlignment="1">
      <alignment horizontal="left" vertical="top"/>
    </xf>
    <xf numFmtId="171" fontId="26" fillId="0" borderId="0" xfId="0" applyNumberFormat="1" applyFont="1" applyBorder="1" applyAlignment="1">
      <alignment horizontal="left" vertical="top" wrapText="1"/>
    </xf>
    <xf numFmtId="167" fontId="26" fillId="0" borderId="0" xfId="0" applyNumberFormat="1" applyFont="1" applyBorder="1" applyAlignment="1">
      <alignment horizontal="left" vertical="top" wrapText="1"/>
    </xf>
    <xf numFmtId="167" fontId="26" fillId="0" borderId="10" xfId="0" applyNumberFormat="1" applyFont="1" applyBorder="1" applyAlignment="1">
      <alignment horizontal="right" vertical="top" wrapText="1"/>
    </xf>
    <xf numFmtId="0" fontId="0" fillId="0" borderId="10" xfId="0" applyBorder="1" applyAlignment="1">
      <alignment horizontal="left"/>
    </xf>
    <xf numFmtId="0" fontId="31" fillId="0" borderId="10" xfId="0" applyFont="1" applyBorder="1" applyAlignment="1">
      <alignment horizontal="center"/>
    </xf>
    <xf numFmtId="6" fontId="0" fillId="0" borderId="10" xfId="0" applyNumberFormat="1" applyBorder="1"/>
    <xf numFmtId="6" fontId="0" fillId="0" borderId="10" xfId="0" applyNumberFormat="1" applyBorder="1" applyAlignment="1">
      <alignment horizontal="right"/>
    </xf>
    <xf numFmtId="6" fontId="0" fillId="0" borderId="10" xfId="0" applyNumberFormat="1" applyBorder="1" applyAlignment="1">
      <alignment wrapText="1"/>
    </xf>
    <xf numFmtId="0" fontId="0" fillId="0" borderId="10" xfId="0" applyBorder="1" applyAlignment="1">
      <alignment horizontal="left" vertical="top"/>
    </xf>
    <xf numFmtId="0" fontId="0" fillId="0" borderId="10" xfId="0" applyBorder="1" applyAlignment="1">
      <alignment vertical="top"/>
    </xf>
    <xf numFmtId="0" fontId="26" fillId="0" borderId="10" xfId="0" applyFont="1" applyBorder="1" applyAlignment="1">
      <alignment vertical="top" wrapText="1"/>
    </xf>
    <xf numFmtId="168" fontId="0" fillId="0" borderId="10" xfId="0" applyNumberFormat="1" applyBorder="1" applyAlignment="1">
      <alignment horizontal="left"/>
    </xf>
    <xf numFmtId="168" fontId="0" fillId="0" borderId="10" xfId="0" applyNumberFormat="1" applyBorder="1" applyAlignment="1">
      <alignment horizontal="left" vertical="top"/>
    </xf>
    <xf numFmtId="0" fontId="1" fillId="0" borderId="10" xfId="0" applyFont="1" applyBorder="1" applyAlignment="1">
      <alignment horizontal="left" vertical="top" wrapText="1"/>
    </xf>
    <xf numFmtId="0" fontId="1" fillId="0" borderId="0" xfId="0" applyFont="1" applyBorder="1" applyAlignment="1">
      <alignment horizontal="left" vertical="top" wrapText="1"/>
    </xf>
    <xf numFmtId="171" fontId="1" fillId="0" borderId="10" xfId="0" applyNumberFormat="1" applyFont="1" applyBorder="1" applyAlignment="1">
      <alignment horizontal="left" vertical="top" wrapText="1"/>
    </xf>
    <xf numFmtId="167" fontId="1" fillId="0" borderId="10" xfId="0" applyNumberFormat="1" applyFont="1" applyBorder="1" applyAlignment="1">
      <alignment horizontal="right" vertical="top" wrapText="1"/>
    </xf>
    <xf numFmtId="171" fontId="1" fillId="0" borderId="10" xfId="0" applyNumberFormat="1" applyFont="1" applyBorder="1" applyAlignment="1">
      <alignment horizontal="left" vertical="top"/>
    </xf>
    <xf numFmtId="0" fontId="1" fillId="0" borderId="10" xfId="0" applyFont="1" applyBorder="1" applyAlignment="1">
      <alignment horizontal="left" vertical="top"/>
    </xf>
    <xf numFmtId="167" fontId="1" fillId="0" borderId="10" xfId="0" applyNumberFormat="1" applyFont="1" applyBorder="1" applyAlignment="1">
      <alignment horizontal="right" vertical="top"/>
    </xf>
    <xf numFmtId="0" fontId="26" fillId="0" borderId="0" xfId="0" applyFont="1" applyBorder="1" applyAlignment="1">
      <alignment horizontal="left" vertical="top"/>
    </xf>
    <xf numFmtId="171" fontId="1" fillId="0" borderId="10" xfId="0" applyNumberFormat="1" applyFont="1" applyBorder="1" applyAlignment="1">
      <alignment horizontal="left" vertical="center" wrapText="1"/>
    </xf>
    <xf numFmtId="0" fontId="1" fillId="0" borderId="10" xfId="0" applyFont="1" applyBorder="1" applyAlignment="1">
      <alignment horizontal="left" vertical="center" wrapText="1"/>
    </xf>
    <xf numFmtId="167" fontId="1" fillId="0" borderId="0" xfId="0" applyNumberFormat="1" applyFont="1" applyBorder="1" applyAlignment="1">
      <alignment horizontal="right" vertical="top" wrapText="1"/>
    </xf>
    <xf numFmtId="6" fontId="1" fillId="0" borderId="10" xfId="0" applyNumberFormat="1" applyFont="1" applyBorder="1" applyAlignment="1">
      <alignment horizontal="right" vertical="center" wrapText="1"/>
    </xf>
    <xf numFmtId="174" fontId="1" fillId="0" borderId="0" xfId="0" applyNumberFormat="1" applyFont="1" applyBorder="1" applyAlignment="1">
      <alignment horizontal="left" vertical="top" wrapText="1"/>
    </xf>
    <xf numFmtId="174" fontId="26" fillId="0" borderId="0" xfId="0" applyNumberFormat="1" applyFont="1" applyBorder="1" applyAlignment="1">
      <alignment horizontal="left" vertical="top" wrapText="1"/>
    </xf>
    <xf numFmtId="174" fontId="1" fillId="0" borderId="0" xfId="0" applyNumberFormat="1" applyFont="1" applyBorder="1" applyAlignment="1">
      <alignment horizontal="left" vertical="top"/>
    </xf>
    <xf numFmtId="174" fontId="26" fillId="0" borderId="0" xfId="0" applyNumberFormat="1" applyFont="1" applyBorder="1" applyAlignment="1">
      <alignment horizontal="left" vertical="top"/>
    </xf>
    <xf numFmtId="174" fontId="26" fillId="0" borderId="10" xfId="0" applyNumberFormat="1" applyFont="1" applyBorder="1" applyAlignment="1">
      <alignment horizontal="right" vertical="top" wrapText="1"/>
    </xf>
    <xf numFmtId="174" fontId="0" fillId="0" borderId="10" xfId="0" applyNumberFormat="1" applyBorder="1" applyAlignment="1">
      <alignment horizontal="right"/>
    </xf>
    <xf numFmtId="174" fontId="31" fillId="0" borderId="0" xfId="0" applyNumberFormat="1" applyFont="1" applyBorder="1" applyAlignment="1">
      <alignment horizontal="center" vertical="top" wrapText="1"/>
    </xf>
    <xf numFmtId="0" fontId="31" fillId="0" borderId="13" xfId="0" applyFont="1" applyBorder="1" applyAlignment="1">
      <alignment horizontal="center" vertical="top" wrapText="1"/>
    </xf>
    <xf numFmtId="0" fontId="31" fillId="0" borderId="13" xfId="0" applyFont="1" applyBorder="1" applyAlignment="1">
      <alignment horizontal="center" vertical="top"/>
    </xf>
    <xf numFmtId="171" fontId="1" fillId="0" borderId="14" xfId="0" applyNumberFormat="1" applyFont="1" applyBorder="1" applyAlignment="1">
      <alignment horizontal="left" vertical="top"/>
    </xf>
    <xf numFmtId="0" fontId="0" fillId="0" borderId="0" xfId="0" applyAlignment="1">
      <alignment vertical="top"/>
    </xf>
    <xf numFmtId="6" fontId="1" fillId="0" borderId="14" xfId="0" applyNumberFormat="1" applyFont="1" applyBorder="1" applyAlignment="1">
      <alignment vertical="top" wrapText="1"/>
    </xf>
    <xf numFmtId="0" fontId="0" fillId="0" borderId="10" xfId="0" applyBorder="1" applyAlignment="1">
      <alignment vertical="top" wrapText="1"/>
    </xf>
    <xf numFmtId="0" fontId="0" fillId="0" borderId="0" xfId="0" applyAlignment="1">
      <alignment horizontal="left" vertical="top"/>
    </xf>
    <xf numFmtId="6" fontId="0" fillId="0" borderId="0" xfId="0" applyNumberFormat="1" applyAlignment="1">
      <alignment vertical="top"/>
    </xf>
    <xf numFmtId="171" fontId="1" fillId="0" borderId="14" xfId="0" applyNumberFormat="1" applyFont="1" applyBorder="1" applyAlignment="1">
      <alignment horizontal="left" vertical="center" wrapText="1"/>
    </xf>
    <xf numFmtId="6" fontId="1" fillId="0" borderId="14" xfId="0" applyNumberFormat="1" applyFont="1" applyBorder="1" applyAlignment="1">
      <alignment horizontal="right" vertical="center" wrapText="1"/>
    </xf>
    <xf numFmtId="0" fontId="0" fillId="0" borderId="0" xfId="0" applyAlignment="1">
      <alignment horizontal="center"/>
    </xf>
    <xf numFmtId="0" fontId="26" fillId="0" borderId="10" xfId="0" applyFont="1" applyBorder="1" applyAlignment="1">
      <alignment horizontal="left" vertical="center" wrapText="1"/>
    </xf>
    <xf numFmtId="0" fontId="0" fillId="0" borderId="0" xfId="0" applyAlignment="1">
      <alignment horizontal="left" vertical="center"/>
    </xf>
    <xf numFmtId="0" fontId="26" fillId="0" borderId="10" xfId="0" applyFont="1" applyBorder="1" applyAlignment="1">
      <alignment horizontal="center" vertical="top"/>
    </xf>
    <xf numFmtId="6" fontId="0" fillId="0" borderId="0" xfId="0" applyNumberFormat="1"/>
    <xf numFmtId="0" fontId="31" fillId="0" borderId="10" xfId="0" applyNumberFormat="1" applyFont="1" applyBorder="1" applyAlignment="1">
      <alignment horizontal="center" vertical="center" wrapText="1"/>
    </xf>
    <xf numFmtId="168" fontId="1" fillId="0" borderId="10" xfId="0" applyNumberFormat="1" applyFont="1" applyBorder="1" applyAlignment="1">
      <alignment horizontal="left" vertical="center" wrapText="1"/>
    </xf>
    <xf numFmtId="6" fontId="1" fillId="0" borderId="10" xfId="0" applyNumberFormat="1" applyFont="1" applyBorder="1" applyAlignment="1">
      <alignment horizontal="left" vertical="center" wrapText="1"/>
    </xf>
    <xf numFmtId="6" fontId="0" fillId="0" borderId="10" xfId="0" applyNumberFormat="1" applyBorder="1" applyAlignment="1">
      <alignment horizontal="right" wrapText="1"/>
    </xf>
    <xf numFmtId="168" fontId="1" fillId="0" borderId="0" xfId="0" applyNumberFormat="1" applyFont="1" applyBorder="1" applyAlignment="1">
      <alignment horizontal="left" vertical="top" wrapText="1"/>
    </xf>
    <xf numFmtId="0" fontId="1" fillId="0" borderId="10" xfId="0" applyFont="1" applyBorder="1" applyAlignment="1">
      <alignment vertical="top"/>
    </xf>
    <xf numFmtId="168" fontId="1" fillId="0" borderId="10" xfId="0" applyNumberFormat="1" applyFont="1" applyBorder="1" applyAlignment="1">
      <alignment horizontal="left" vertical="top" wrapText="1"/>
    </xf>
    <xf numFmtId="6" fontId="1" fillId="0" borderId="10" xfId="0" applyNumberFormat="1" applyFont="1" applyBorder="1" applyAlignment="1">
      <alignment vertical="top" wrapText="1"/>
    </xf>
    <xf numFmtId="6" fontId="1" fillId="0" borderId="10" xfId="0" applyNumberFormat="1" applyFont="1" applyBorder="1" applyAlignment="1">
      <alignment vertical="top"/>
    </xf>
    <xf numFmtId="6" fontId="27" fillId="0" borderId="10" xfId="0" applyNumberFormat="1" applyFont="1" applyBorder="1" applyAlignment="1">
      <alignment vertical="center" wrapText="1"/>
    </xf>
    <xf numFmtId="6" fontId="0" fillId="0" borderId="10" xfId="0" applyNumberFormat="1" applyBorder="1" applyAlignment="1">
      <alignment vertical="top"/>
    </xf>
    <xf numFmtId="0" fontId="37" fillId="0" borderId="10" xfId="0" applyFont="1" applyBorder="1" applyAlignment="1">
      <alignment horizontal="center" vertical="top"/>
    </xf>
    <xf numFmtId="0" fontId="27" fillId="0" borderId="10" xfId="0" applyFont="1" applyBorder="1" applyAlignment="1">
      <alignment vertical="top"/>
    </xf>
    <xf numFmtId="168" fontId="27" fillId="0" borderId="10" xfId="0" applyNumberFormat="1" applyFont="1" applyBorder="1" applyAlignment="1">
      <alignment horizontal="left" vertical="top"/>
    </xf>
    <xf numFmtId="6" fontId="27" fillId="0" borderId="10" xfId="0" applyNumberFormat="1" applyFont="1" applyBorder="1" applyAlignment="1">
      <alignment horizontal="right" wrapText="1"/>
    </xf>
    <xf numFmtId="171" fontId="27" fillId="0" borderId="10" xfId="0" applyNumberFormat="1" applyFont="1" applyBorder="1" applyAlignment="1">
      <alignment horizontal="left" vertical="center" wrapText="1"/>
    </xf>
    <xf numFmtId="0" fontId="27" fillId="0" borderId="10" xfId="0" applyFont="1" applyBorder="1" applyAlignment="1">
      <alignment vertical="center" wrapText="1"/>
    </xf>
    <xf numFmtId="6" fontId="27" fillId="0" borderId="10" xfId="0" applyNumberFormat="1" applyFont="1" applyBorder="1" applyAlignment="1">
      <alignment horizontal="right" vertical="top" wrapText="1"/>
    </xf>
    <xf numFmtId="168" fontId="27" fillId="0" borderId="10" xfId="0" applyNumberFormat="1" applyFont="1" applyBorder="1" applyAlignment="1">
      <alignment horizontal="left" vertical="top" wrapText="1"/>
    </xf>
    <xf numFmtId="0" fontId="27" fillId="0" borderId="10" xfId="0" applyFont="1" applyBorder="1" applyAlignment="1">
      <alignment vertical="top" wrapText="1"/>
    </xf>
    <xf numFmtId="0" fontId="0" fillId="0" borderId="0" xfId="0" applyAlignment="1">
      <alignment wrapText="1"/>
    </xf>
    <xf numFmtId="0" fontId="0" fillId="0" borderId="10" xfId="0" applyBorder="1" applyAlignment="1">
      <alignment wrapText="1"/>
    </xf>
    <xf numFmtId="171" fontId="27" fillId="0" borderId="10" xfId="0" applyNumberFormat="1" applyFont="1" applyBorder="1" applyAlignment="1">
      <alignment horizontal="left" vertical="center" wrapText="1"/>
    </xf>
    <xf numFmtId="0" fontId="27" fillId="0" borderId="10" xfId="0" applyFont="1" applyBorder="1" applyAlignment="1">
      <alignment horizontal="left" vertical="center" wrapText="1"/>
    </xf>
    <xf numFmtId="0" fontId="27" fillId="0" borderId="10" xfId="0" applyFont="1" applyBorder="1" applyAlignment="1">
      <alignment vertical="center" wrapText="1"/>
    </xf>
    <xf numFmtId="0" fontId="27" fillId="0" borderId="10" xfId="0" applyFont="1" applyBorder="1" applyAlignment="1">
      <alignment horizontal="left" vertical="top" wrapText="1"/>
    </xf>
    <xf numFmtId="0" fontId="37" fillId="0" borderId="10" xfId="0" applyFont="1" applyBorder="1" applyAlignment="1">
      <alignment horizontal="center" vertical="top" wrapText="1"/>
    </xf>
    <xf numFmtId="0" fontId="27" fillId="0" borderId="10" xfId="0" applyFont="1" applyBorder="1" applyAlignment="1">
      <alignment horizontal="left" vertical="center"/>
    </xf>
    <xf numFmtId="6" fontId="27" fillId="0" borderId="10" xfId="0" applyNumberFormat="1" applyFont="1" applyBorder="1" applyAlignment="1">
      <alignment horizontal="right" vertical="center" wrapText="1"/>
    </xf>
    <xf numFmtId="171" fontId="27" fillId="0" borderId="10" xfId="0" applyNumberFormat="1" applyFont="1" applyBorder="1" applyAlignment="1">
      <alignment horizontal="left" vertical="top"/>
    </xf>
    <xf numFmtId="6" fontId="27" fillId="0" borderId="10" xfId="0" applyNumberFormat="1" applyFont="1" applyBorder="1" applyAlignment="1">
      <alignment vertical="top" wrapText="1"/>
    </xf>
    <xf numFmtId="0" fontId="27" fillId="0" borderId="10" xfId="0" applyFont="1" applyBorder="1" applyAlignment="1">
      <alignment horizontal="left" vertical="top"/>
    </xf>
    <xf numFmtId="171" fontId="27" fillId="0" borderId="10" xfId="0" applyNumberFormat="1" applyFont="1" applyBorder="1" applyAlignment="1">
      <alignment horizontal="left" vertical="top" wrapText="1"/>
    </xf>
    <xf numFmtId="0" fontId="37" fillId="0" borderId="10" xfId="0" applyFont="1" applyBorder="1" applyAlignment="1">
      <alignment horizontal="center"/>
    </xf>
    <xf numFmtId="168" fontId="27" fillId="0" borderId="10" xfId="0" applyNumberFormat="1" applyFont="1" applyBorder="1" applyAlignment="1">
      <alignment horizontal="left"/>
    </xf>
    <xf numFmtId="0" fontId="27" fillId="0" borderId="10" xfId="0" applyFont="1" applyBorder="1"/>
    <xf numFmtId="6" fontId="27" fillId="0" borderId="10" xfId="0" applyNumberFormat="1" applyFont="1" applyBorder="1"/>
    <xf numFmtId="6" fontId="27" fillId="0" borderId="10" xfId="0" applyNumberFormat="1" applyFont="1" applyBorder="1" applyAlignment="1">
      <alignment wrapText="1"/>
    </xf>
    <xf numFmtId="171" fontId="27" fillId="0" borderId="10" xfId="0" applyNumberFormat="1" applyFont="1" applyBorder="1" applyAlignment="1">
      <alignment horizontal="left" vertical="center" wrapText="1"/>
    </xf>
    <xf numFmtId="0" fontId="27" fillId="0" borderId="10" xfId="0" applyFont="1" applyBorder="1" applyAlignment="1">
      <alignment vertical="center" wrapText="1"/>
    </xf>
    <xf numFmtId="0" fontId="27" fillId="0" borderId="10" xfId="0" applyFont="1" applyBorder="1" applyAlignment="1">
      <alignment vertical="center"/>
    </xf>
    <xf numFmtId="6" fontId="27" fillId="0" borderId="10" xfId="0" applyNumberFormat="1" applyFont="1" applyBorder="1" applyAlignment="1">
      <alignment vertical="top"/>
    </xf>
    <xf numFmtId="171" fontId="27" fillId="0" borderId="10" xfId="0" applyNumberFormat="1" applyFont="1" applyBorder="1" applyAlignment="1">
      <alignment horizontal="left" vertical="center" wrapText="1"/>
    </xf>
    <xf numFmtId="0" fontId="27" fillId="0" borderId="10" xfId="0" applyFont="1" applyBorder="1" applyAlignment="1">
      <alignment horizontal="left" vertical="center" wrapText="1"/>
    </xf>
    <xf numFmtId="0" fontId="27" fillId="0" borderId="10" xfId="0" applyFont="1" applyBorder="1" applyAlignment="1">
      <alignment vertical="center" wrapText="1"/>
    </xf>
    <xf numFmtId="0" fontId="31" fillId="0" borderId="10" xfId="0" applyFont="1" applyBorder="1" applyAlignment="1">
      <alignment horizontal="right" vertical="top"/>
    </xf>
    <xf numFmtId="171" fontId="27" fillId="0" borderId="10" xfId="0" applyNumberFormat="1" applyFont="1" applyBorder="1" applyAlignment="1">
      <alignment horizontal="left" vertical="center" wrapText="1"/>
    </xf>
    <xf numFmtId="171" fontId="27" fillId="0" borderId="10" xfId="0" applyNumberFormat="1" applyFont="1" applyBorder="1" applyAlignment="1">
      <alignment horizontal="left" vertical="center" wrapText="1"/>
    </xf>
    <xf numFmtId="0" fontId="27" fillId="0" borderId="10" xfId="0" applyFont="1" applyBorder="1" applyAlignment="1">
      <alignment horizontal="left" vertical="center" wrapText="1"/>
    </xf>
    <xf numFmtId="171" fontId="27" fillId="0" borderId="10" xfId="0" applyNumberFormat="1" applyFont="1" applyBorder="1" applyAlignment="1">
      <alignment horizontal="left" vertical="center" wrapText="1"/>
    </xf>
    <xf numFmtId="0" fontId="27" fillId="0" borderId="10" xfId="0" applyFont="1" applyBorder="1" applyAlignment="1">
      <alignment horizontal="left" vertical="center" wrapText="1"/>
    </xf>
    <xf numFmtId="171" fontId="27" fillId="0" borderId="10" xfId="0" applyNumberFormat="1" applyFont="1" applyBorder="1" applyAlignment="1">
      <alignment horizontal="left" vertical="center" wrapText="1"/>
    </xf>
    <xf numFmtId="0" fontId="27" fillId="0" borderId="10" xfId="0" applyFont="1" applyBorder="1" applyAlignment="1">
      <alignment horizontal="left" vertical="center" wrapText="1"/>
    </xf>
    <xf numFmtId="1" fontId="37" fillId="0" borderId="10" xfId="0" applyNumberFormat="1" applyFont="1" applyBorder="1" applyAlignment="1">
      <alignment horizontal="center" vertical="top" wrapText="1"/>
    </xf>
    <xf numFmtId="0" fontId="37" fillId="0" borderId="15" xfId="0" applyFont="1" applyFill="1" applyBorder="1" applyAlignment="1">
      <alignment horizontal="center" vertical="top" wrapText="1"/>
    </xf>
    <xf numFmtId="168" fontId="0" fillId="0" borderId="0" xfId="0" applyNumberFormat="1" applyAlignment="1">
      <alignment horizontal="left"/>
    </xf>
    <xf numFmtId="0" fontId="27" fillId="0" borderId="15" xfId="0" applyFont="1" applyFill="1" applyBorder="1" applyAlignment="1">
      <alignment horizontal="left" vertical="center" wrapText="1"/>
    </xf>
    <xf numFmtId="6" fontId="0" fillId="0" borderId="0" xfId="0" applyNumberFormat="1" applyAlignment="1">
      <alignment horizontal="right" wrapText="1"/>
    </xf>
    <xf numFmtId="171" fontId="27" fillId="0" borderId="10" xfId="0" applyNumberFormat="1" applyFont="1" applyBorder="1" applyAlignment="1">
      <alignment horizontal="left" vertical="center" wrapText="1"/>
    </xf>
    <xf numFmtId="0" fontId="27" fillId="0" borderId="10" xfId="0" applyFont="1" applyBorder="1" applyAlignment="1">
      <alignment horizontal="left" vertical="center" wrapText="1"/>
    </xf>
    <xf numFmtId="0" fontId="27" fillId="0" borderId="10" xfId="0" applyFont="1" applyBorder="1" applyAlignment="1">
      <alignment horizontal="left" vertical="center" wrapText="1"/>
    </xf>
    <xf numFmtId="171" fontId="27" fillId="0" borderId="10" xfId="0" applyNumberFormat="1" applyFont="1" applyBorder="1" applyAlignment="1">
      <alignment horizontal="left" vertical="center" wrapText="1"/>
    </xf>
    <xf numFmtId="0" fontId="27" fillId="0" borderId="10" xfId="0" applyFont="1" applyBorder="1" applyAlignment="1">
      <alignment horizontal="left" vertical="center" wrapText="1"/>
    </xf>
    <xf numFmtId="171" fontId="27" fillId="0" borderId="10"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39" fillId="0" borderId="10" xfId="0" applyFont="1" applyBorder="1" applyAlignment="1">
      <alignment vertical="top"/>
    </xf>
    <xf numFmtId="167" fontId="39" fillId="0" borderId="10" xfId="0" applyNumberFormat="1" applyFont="1" applyBorder="1" applyAlignment="1">
      <alignment vertical="top"/>
    </xf>
    <xf numFmtId="0" fontId="32" fillId="0" borderId="0" xfId="0" applyFont="1" applyAlignment="1">
      <alignment horizontal="center" vertical="top" wrapText="1"/>
    </xf>
    <xf numFmtId="0" fontId="26" fillId="0" borderId="0" xfId="0" applyFont="1" applyAlignment="1">
      <alignment horizontal="center" vertical="top" wrapText="1"/>
    </xf>
    <xf numFmtId="0" fontId="31" fillId="0" borderId="12" xfId="0" applyFont="1" applyBorder="1" applyAlignment="1">
      <alignment horizontal="right" vertical="top" wrapText="1"/>
    </xf>
    <xf numFmtId="0" fontId="0" fillId="0" borderId="12" xfId="0" applyBorder="1" applyAlignment="1">
      <alignment horizontal="right" wrapText="1"/>
    </xf>
    <xf numFmtId="171" fontId="32" fillId="0" borderId="10" xfId="0" applyNumberFormat="1" applyFont="1" applyBorder="1" applyAlignment="1">
      <alignment horizontal="center" vertical="center" wrapText="1"/>
    </xf>
    <xf numFmtId="0" fontId="32" fillId="0" borderId="10" xfId="0" applyFont="1" applyBorder="1" applyAlignment="1">
      <alignment horizontal="center" vertical="center" wrapText="1"/>
    </xf>
    <xf numFmtId="171" fontId="27" fillId="0" borderId="10" xfId="0" applyNumberFormat="1" applyFont="1" applyBorder="1" applyAlignment="1">
      <alignment horizontal="left" vertical="center" wrapText="1"/>
    </xf>
    <xf numFmtId="0" fontId="27" fillId="0" borderId="10" xfId="0" applyFont="1" applyBorder="1" applyAlignment="1">
      <alignment horizontal="left" vertical="center" wrapText="1"/>
    </xf>
    <xf numFmtId="171" fontId="38" fillId="0" borderId="10" xfId="0" applyNumberFormat="1" applyFont="1" applyBorder="1" applyAlignment="1">
      <alignment horizontal="center" vertical="center" wrapText="1"/>
    </xf>
    <xf numFmtId="0" fontId="38" fillId="0" borderId="10" xfId="0" applyFont="1" applyBorder="1" applyAlignment="1">
      <alignment horizontal="center" vertical="center" wrapText="1"/>
    </xf>
    <xf numFmtId="171" fontId="27" fillId="0" borderId="10" xfId="0" applyNumberFormat="1" applyFont="1" applyBorder="1" applyAlignment="1">
      <alignment horizontal="center" vertical="center" wrapText="1"/>
    </xf>
    <xf numFmtId="0" fontId="27" fillId="0" borderId="10" xfId="0" applyFont="1" applyBorder="1" applyAlignment="1">
      <alignment horizontal="center" vertical="center" wrapText="1"/>
    </xf>
    <xf numFmtId="171" fontId="27" fillId="0" borderId="10" xfId="0" applyNumberFormat="1" applyFont="1" applyBorder="1" applyAlignment="1">
      <alignment vertical="center" wrapText="1"/>
    </xf>
    <xf numFmtId="0" fontId="27" fillId="0" borderId="10" xfId="0" applyFont="1" applyBorder="1" applyAlignment="1">
      <alignment vertical="center" wrapText="1"/>
    </xf>
    <xf numFmtId="0" fontId="32" fillId="0" borderId="10" xfId="0" applyFont="1" applyBorder="1" applyAlignment="1">
      <alignment horizontal="center" vertical="center"/>
    </xf>
    <xf numFmtId="167" fontId="27" fillId="0" borderId="10" xfId="0" applyNumberFormat="1" applyFont="1" applyBorder="1" applyAlignment="1">
      <alignment horizontal="right" vertical="center" wrapText="1"/>
    </xf>
    <xf numFmtId="167" fontId="0" fillId="0" borderId="10" xfId="0" applyNumberFormat="1" applyBorder="1" applyAlignment="1">
      <alignment horizontal="right" vertical="top"/>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_Sheet1" xfId="37" xr:uid="{00000000-0005-0000-0000-000025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17"/>
  <sheetViews>
    <sheetView showZeros="0" topLeftCell="B1" workbookViewId="0">
      <pane ySplit="1020" activePane="bottomLeft"/>
      <selection activeCell="B1" sqref="A1:IV1"/>
      <selection pane="bottomLeft" activeCell="B1" sqref="B1"/>
    </sheetView>
  </sheetViews>
  <sheetFormatPr baseColWidth="10" defaultColWidth="9.1640625" defaultRowHeight="13" x14ac:dyDescent="0.15"/>
  <cols>
    <col min="1" max="1" width="0" style="14" hidden="1" customWidth="1"/>
    <col min="2" max="2" width="21.83203125" style="8" customWidth="1"/>
    <col min="3" max="3" width="21" style="15" bestFit="1" customWidth="1"/>
    <col min="4" max="4" width="24.33203125" style="10" customWidth="1"/>
    <col min="5" max="5" width="50.33203125" style="10" customWidth="1"/>
    <col min="6" max="6" width="12.6640625" style="12" customWidth="1"/>
    <col min="7" max="7" width="14.1640625" style="12" customWidth="1"/>
    <col min="8" max="8" width="16.83203125" style="12" customWidth="1"/>
    <col min="9" max="9" width="11.5" style="12" customWidth="1"/>
    <col min="10" max="10" width="18.1640625" style="12" customWidth="1"/>
    <col min="11" max="11" width="16.5" style="13" customWidth="1"/>
    <col min="12" max="12" width="22.1640625" style="11" bestFit="1" customWidth="1"/>
    <col min="13" max="13" width="17.6640625" style="14" customWidth="1"/>
    <col min="14" max="14" width="9.1640625" style="14"/>
    <col min="15" max="15" width="0" style="14" hidden="1" customWidth="1"/>
    <col min="16" max="16384" width="9.1640625" style="14"/>
  </cols>
  <sheetData>
    <row r="1" spans="2:15" s="21" customFormat="1" ht="42" x14ac:dyDescent="0.15">
      <c r="B1" s="1" t="s">
        <v>86</v>
      </c>
      <c r="C1" s="2" t="s">
        <v>87</v>
      </c>
      <c r="D1" s="3" t="s">
        <v>88</v>
      </c>
      <c r="E1" s="3" t="s">
        <v>89</v>
      </c>
      <c r="F1" s="50" t="s">
        <v>90</v>
      </c>
      <c r="G1" s="50" t="s">
        <v>430</v>
      </c>
      <c r="H1" s="50" t="s">
        <v>91</v>
      </c>
      <c r="I1" s="50" t="s">
        <v>15</v>
      </c>
      <c r="J1" s="50" t="s">
        <v>92</v>
      </c>
      <c r="K1" s="5" t="s">
        <v>93</v>
      </c>
      <c r="L1" s="4" t="s">
        <v>403</v>
      </c>
      <c r="M1" s="21" t="s">
        <v>404</v>
      </c>
      <c r="N1" s="56" t="s">
        <v>408</v>
      </c>
      <c r="O1" s="56" t="s">
        <v>409</v>
      </c>
    </row>
    <row r="2" spans="2:15" ht="28" x14ac:dyDescent="0.15">
      <c r="B2" s="8">
        <v>39149</v>
      </c>
      <c r="C2" s="9">
        <v>4013</v>
      </c>
      <c r="D2" s="10" t="s">
        <v>94</v>
      </c>
      <c r="E2" s="10" t="s">
        <v>95</v>
      </c>
      <c r="F2" s="12">
        <v>3500</v>
      </c>
      <c r="J2" s="12">
        <f t="shared" ref="J2:J33" si="0">F2+G2+H2</f>
        <v>3500</v>
      </c>
      <c r="K2" s="13" t="s">
        <v>96</v>
      </c>
      <c r="M2" s="26" t="s">
        <v>405</v>
      </c>
      <c r="N2" s="26">
        <v>390037</v>
      </c>
      <c r="O2" s="9">
        <v>4013</v>
      </c>
    </row>
    <row r="3" spans="2:15" ht="28" x14ac:dyDescent="0.15">
      <c r="B3" s="8">
        <v>39149</v>
      </c>
      <c r="C3" s="15">
        <v>4107</v>
      </c>
      <c r="D3" s="10" t="s">
        <v>97</v>
      </c>
      <c r="E3" s="10" t="s">
        <v>98</v>
      </c>
      <c r="F3" s="12">
        <v>2000</v>
      </c>
      <c r="J3" s="12">
        <f t="shared" si="0"/>
        <v>2000</v>
      </c>
      <c r="K3" s="13" t="s">
        <v>99</v>
      </c>
      <c r="O3" s="27">
        <v>4107</v>
      </c>
    </row>
    <row r="4" spans="2:15" ht="28" x14ac:dyDescent="0.15">
      <c r="B4" s="8">
        <v>39149</v>
      </c>
      <c r="C4" s="15" t="s">
        <v>100</v>
      </c>
      <c r="D4" s="10" t="s">
        <v>101</v>
      </c>
      <c r="E4" s="10" t="s">
        <v>102</v>
      </c>
      <c r="F4" s="12">
        <v>4000</v>
      </c>
      <c r="J4" s="12">
        <f t="shared" si="0"/>
        <v>4000</v>
      </c>
      <c r="K4" s="13" t="s">
        <v>96</v>
      </c>
      <c r="M4" s="26" t="s">
        <v>406</v>
      </c>
      <c r="N4" s="26">
        <v>390022</v>
      </c>
    </row>
    <row r="5" spans="2:15" ht="28" x14ac:dyDescent="0.15">
      <c r="B5" s="8">
        <v>39149</v>
      </c>
      <c r="C5" s="15" t="s">
        <v>100</v>
      </c>
      <c r="D5" s="10" t="s">
        <v>103</v>
      </c>
      <c r="E5" s="10" t="s">
        <v>104</v>
      </c>
      <c r="F5" s="12">
        <v>2800</v>
      </c>
      <c r="J5" s="12">
        <f t="shared" si="0"/>
        <v>2800</v>
      </c>
      <c r="K5" s="13" t="s">
        <v>105</v>
      </c>
    </row>
    <row r="6" spans="2:15" ht="28" x14ac:dyDescent="0.15">
      <c r="B6" s="8">
        <v>39149</v>
      </c>
      <c r="C6" s="15" t="s">
        <v>100</v>
      </c>
      <c r="D6" s="10" t="s">
        <v>106</v>
      </c>
      <c r="E6" s="10" t="s">
        <v>107</v>
      </c>
      <c r="F6" s="12">
        <v>3000</v>
      </c>
      <c r="J6" s="12">
        <f t="shared" si="0"/>
        <v>3000</v>
      </c>
      <c r="K6" s="13" t="s">
        <v>96</v>
      </c>
      <c r="M6" s="55" t="s">
        <v>407</v>
      </c>
      <c r="N6" s="55">
        <v>390016</v>
      </c>
    </row>
    <row r="7" spans="2:15" ht="28" x14ac:dyDescent="0.15">
      <c r="B7" s="8">
        <v>39217</v>
      </c>
      <c r="C7" s="15">
        <v>4019</v>
      </c>
      <c r="D7" s="10" t="s">
        <v>108</v>
      </c>
      <c r="E7" s="10" t="s">
        <v>109</v>
      </c>
      <c r="F7" s="12">
        <v>1000</v>
      </c>
      <c r="J7" s="12">
        <f t="shared" si="0"/>
        <v>1000</v>
      </c>
      <c r="K7" s="13" t="s">
        <v>110</v>
      </c>
    </row>
    <row r="8" spans="2:15" ht="14" x14ac:dyDescent="0.15">
      <c r="B8" s="8">
        <v>39217</v>
      </c>
      <c r="C8" s="15">
        <v>4126</v>
      </c>
      <c r="D8" s="10" t="s">
        <v>111</v>
      </c>
      <c r="E8" s="10" t="s">
        <v>112</v>
      </c>
      <c r="F8" s="12">
        <v>750</v>
      </c>
      <c r="J8" s="12">
        <f t="shared" si="0"/>
        <v>750</v>
      </c>
      <c r="K8" s="13" t="s">
        <v>105</v>
      </c>
    </row>
    <row r="9" spans="2:15" ht="14" x14ac:dyDescent="0.15">
      <c r="B9" s="8">
        <v>39217</v>
      </c>
      <c r="C9" s="15">
        <v>4134</v>
      </c>
      <c r="D9" s="10" t="s">
        <v>113</v>
      </c>
      <c r="E9" s="10" t="s">
        <v>114</v>
      </c>
      <c r="F9" s="12">
        <v>400</v>
      </c>
      <c r="J9" s="12">
        <f t="shared" si="0"/>
        <v>400</v>
      </c>
      <c r="K9" s="13" t="s">
        <v>105</v>
      </c>
    </row>
    <row r="10" spans="2:15" ht="28" x14ac:dyDescent="0.15">
      <c r="B10" s="8">
        <v>39217</v>
      </c>
      <c r="C10" s="15" t="s">
        <v>100</v>
      </c>
      <c r="D10" s="10" t="s">
        <v>115</v>
      </c>
      <c r="E10" s="10" t="s">
        <v>116</v>
      </c>
      <c r="F10" s="12">
        <v>1000</v>
      </c>
      <c r="J10" s="12">
        <f t="shared" si="0"/>
        <v>1000</v>
      </c>
      <c r="K10" s="13" t="s">
        <v>117</v>
      </c>
    </row>
    <row r="11" spans="2:15" ht="28" x14ac:dyDescent="0.15">
      <c r="B11" s="8">
        <v>39372</v>
      </c>
      <c r="C11" s="15">
        <v>4044</v>
      </c>
      <c r="D11" s="10" t="s">
        <v>118</v>
      </c>
      <c r="E11" s="10" t="s">
        <v>119</v>
      </c>
      <c r="F11" s="12">
        <v>4500</v>
      </c>
      <c r="J11" s="12">
        <f t="shared" si="0"/>
        <v>4500</v>
      </c>
      <c r="K11" s="13" t="s">
        <v>96</v>
      </c>
      <c r="M11" s="28" t="s">
        <v>410</v>
      </c>
      <c r="N11" s="55">
        <v>390195</v>
      </c>
    </row>
    <row r="12" spans="2:15" ht="28" x14ac:dyDescent="0.15">
      <c r="B12" s="8">
        <v>39372</v>
      </c>
      <c r="C12" s="15">
        <v>4064</v>
      </c>
      <c r="D12" s="10" t="s">
        <v>120</v>
      </c>
      <c r="E12" s="10" t="s">
        <v>121</v>
      </c>
      <c r="F12" s="12">
        <v>4000</v>
      </c>
      <c r="J12" s="12">
        <f t="shared" si="0"/>
        <v>4000</v>
      </c>
      <c r="K12" s="13" t="s">
        <v>96</v>
      </c>
      <c r="M12" s="28" t="s">
        <v>411</v>
      </c>
      <c r="N12" s="55">
        <v>390066</v>
      </c>
    </row>
    <row r="13" spans="2:15" ht="42" x14ac:dyDescent="0.15">
      <c r="B13" s="8">
        <v>39372</v>
      </c>
      <c r="C13" s="15">
        <v>4102</v>
      </c>
      <c r="D13" s="10" t="s">
        <v>122</v>
      </c>
      <c r="E13" s="10" t="s">
        <v>123</v>
      </c>
      <c r="F13" s="12">
        <v>3000</v>
      </c>
      <c r="J13" s="12">
        <f t="shared" si="0"/>
        <v>3000</v>
      </c>
      <c r="K13" s="13" t="s">
        <v>96</v>
      </c>
      <c r="M13" s="28" t="s">
        <v>412</v>
      </c>
      <c r="N13" s="55">
        <v>390112</v>
      </c>
    </row>
    <row r="14" spans="2:15" ht="14" x14ac:dyDescent="0.15">
      <c r="B14" s="8">
        <v>39372</v>
      </c>
      <c r="C14" s="15">
        <v>4116</v>
      </c>
      <c r="D14" s="10" t="s">
        <v>124</v>
      </c>
      <c r="E14" s="10" t="s">
        <v>125</v>
      </c>
      <c r="F14" s="12">
        <v>500</v>
      </c>
      <c r="J14" s="12">
        <f t="shared" si="0"/>
        <v>500</v>
      </c>
      <c r="K14" s="13" t="s">
        <v>96</v>
      </c>
      <c r="M14" s="28" t="s">
        <v>413</v>
      </c>
      <c r="N14" s="55">
        <v>390287</v>
      </c>
    </row>
    <row r="15" spans="2:15" ht="28" x14ac:dyDescent="0.15">
      <c r="B15" s="8">
        <v>39372</v>
      </c>
      <c r="C15" s="15">
        <v>4147</v>
      </c>
      <c r="D15" s="10" t="s">
        <v>126</v>
      </c>
      <c r="E15" s="10" t="s">
        <v>127</v>
      </c>
      <c r="F15" s="12">
        <v>3000</v>
      </c>
      <c r="J15" s="12">
        <f t="shared" si="0"/>
        <v>3000</v>
      </c>
      <c r="K15" s="13" t="s">
        <v>105</v>
      </c>
    </row>
    <row r="16" spans="2:15" ht="14" x14ac:dyDescent="0.15">
      <c r="B16" s="8">
        <v>39372</v>
      </c>
      <c r="C16" s="15">
        <v>4148</v>
      </c>
      <c r="D16" s="10" t="s">
        <v>128</v>
      </c>
      <c r="E16" s="10" t="s">
        <v>129</v>
      </c>
      <c r="F16" s="12">
        <v>500</v>
      </c>
      <c r="J16" s="12">
        <f t="shared" si="0"/>
        <v>500</v>
      </c>
      <c r="K16" s="13" t="s">
        <v>96</v>
      </c>
      <c r="M16" s="28" t="s">
        <v>413</v>
      </c>
      <c r="N16" s="55">
        <v>390284</v>
      </c>
    </row>
    <row r="17" spans="2:14" ht="14" x14ac:dyDescent="0.15">
      <c r="B17" s="8">
        <v>39372</v>
      </c>
      <c r="C17" s="15" t="s">
        <v>100</v>
      </c>
      <c r="D17" s="10" t="s">
        <v>130</v>
      </c>
      <c r="E17" s="10" t="s">
        <v>125</v>
      </c>
      <c r="F17" s="12">
        <v>500</v>
      </c>
      <c r="J17" s="12">
        <f t="shared" si="0"/>
        <v>500</v>
      </c>
      <c r="K17" s="13" t="s">
        <v>96</v>
      </c>
      <c r="M17" s="28" t="s">
        <v>413</v>
      </c>
      <c r="N17" s="55">
        <v>390287.1</v>
      </c>
    </row>
    <row r="18" spans="2:14" ht="28" x14ac:dyDescent="0.15">
      <c r="B18" s="8">
        <v>39372</v>
      </c>
      <c r="C18" s="15" t="s">
        <v>100</v>
      </c>
      <c r="D18" s="10" t="s">
        <v>131</v>
      </c>
      <c r="E18" s="10" t="s">
        <v>132</v>
      </c>
      <c r="F18" s="12">
        <v>4500</v>
      </c>
      <c r="J18" s="12">
        <f t="shared" si="0"/>
        <v>4500</v>
      </c>
      <c r="K18" s="13" t="s">
        <v>96</v>
      </c>
    </row>
    <row r="19" spans="2:14" ht="14" x14ac:dyDescent="0.15">
      <c r="B19" s="8">
        <v>39372</v>
      </c>
      <c r="C19" s="15" t="s">
        <v>100</v>
      </c>
      <c r="D19" s="10" t="s">
        <v>133</v>
      </c>
      <c r="E19" s="10" t="s">
        <v>134</v>
      </c>
      <c r="F19" s="12">
        <v>5000</v>
      </c>
      <c r="J19" s="12">
        <f t="shared" si="0"/>
        <v>5000</v>
      </c>
      <c r="K19" s="13" t="s">
        <v>96</v>
      </c>
      <c r="M19" s="28" t="s">
        <v>410</v>
      </c>
      <c r="N19" s="55">
        <v>390197</v>
      </c>
    </row>
    <row r="20" spans="2:14" ht="28" x14ac:dyDescent="0.15">
      <c r="B20" s="8">
        <v>39513</v>
      </c>
      <c r="C20" s="15">
        <v>4044</v>
      </c>
      <c r="D20" s="16" t="s">
        <v>118</v>
      </c>
      <c r="E20" s="16" t="s">
        <v>135</v>
      </c>
      <c r="F20" s="51">
        <v>4500</v>
      </c>
      <c r="G20" s="17"/>
      <c r="H20" s="17"/>
      <c r="I20" s="17"/>
      <c r="J20" s="12">
        <f t="shared" si="0"/>
        <v>4500</v>
      </c>
      <c r="K20" s="18" t="s">
        <v>96</v>
      </c>
      <c r="M20" s="28" t="s">
        <v>410</v>
      </c>
      <c r="N20" s="55">
        <v>390195</v>
      </c>
    </row>
    <row r="21" spans="2:14" ht="14" x14ac:dyDescent="0.15">
      <c r="B21" s="8">
        <v>39513</v>
      </c>
      <c r="C21" s="15">
        <v>4115</v>
      </c>
      <c r="D21" s="16" t="s">
        <v>136</v>
      </c>
      <c r="E21" s="16" t="s">
        <v>137</v>
      </c>
      <c r="F21" s="51">
        <v>4000</v>
      </c>
      <c r="G21" s="17"/>
      <c r="H21" s="17"/>
      <c r="I21" s="17"/>
      <c r="J21" s="12">
        <f t="shared" si="0"/>
        <v>4000</v>
      </c>
      <c r="K21" s="18" t="s">
        <v>96</v>
      </c>
      <c r="M21" s="28" t="s">
        <v>414</v>
      </c>
      <c r="N21" s="55">
        <v>390153</v>
      </c>
    </row>
    <row r="22" spans="2:14" ht="28" x14ac:dyDescent="0.15">
      <c r="B22" s="8">
        <v>39513</v>
      </c>
      <c r="C22" s="15" t="s">
        <v>100</v>
      </c>
      <c r="D22" s="16" t="s">
        <v>138</v>
      </c>
      <c r="E22" s="16" t="s">
        <v>139</v>
      </c>
      <c r="F22" s="51">
        <v>3500</v>
      </c>
      <c r="G22" s="17"/>
      <c r="H22" s="17"/>
      <c r="I22" s="17"/>
      <c r="J22" s="12">
        <f t="shared" si="0"/>
        <v>3500</v>
      </c>
      <c r="K22" s="18" t="s">
        <v>96</v>
      </c>
      <c r="M22" s="28" t="s">
        <v>411</v>
      </c>
      <c r="N22" s="55">
        <v>390082</v>
      </c>
    </row>
    <row r="23" spans="2:14" ht="28" x14ac:dyDescent="0.15">
      <c r="B23" s="8">
        <v>39593</v>
      </c>
      <c r="C23" s="15">
        <v>4053</v>
      </c>
      <c r="D23" s="16" t="s">
        <v>140</v>
      </c>
      <c r="E23" s="16" t="s">
        <v>141</v>
      </c>
      <c r="F23" s="51">
        <v>2500</v>
      </c>
      <c r="G23" s="17"/>
      <c r="H23" s="17"/>
      <c r="I23" s="17"/>
      <c r="J23" s="12">
        <f t="shared" si="0"/>
        <v>2500</v>
      </c>
      <c r="K23" s="18" t="s">
        <v>96</v>
      </c>
      <c r="L23" s="43">
        <v>8833</v>
      </c>
      <c r="M23" s="28" t="s">
        <v>415</v>
      </c>
      <c r="N23" s="55">
        <v>390231</v>
      </c>
    </row>
    <row r="24" spans="2:14" ht="28" x14ac:dyDescent="0.15">
      <c r="B24" s="8">
        <v>39593</v>
      </c>
      <c r="C24" s="15">
        <v>4069</v>
      </c>
      <c r="D24" s="16" t="s">
        <v>142</v>
      </c>
      <c r="E24" s="16" t="s">
        <v>143</v>
      </c>
      <c r="F24" s="51">
        <v>1000</v>
      </c>
      <c r="G24" s="17"/>
      <c r="H24" s="17"/>
      <c r="I24" s="17"/>
      <c r="J24" s="12">
        <f t="shared" si="0"/>
        <v>1000</v>
      </c>
      <c r="K24" s="18" t="s">
        <v>96</v>
      </c>
      <c r="L24" s="43">
        <v>25000</v>
      </c>
      <c r="M24" s="55" t="s">
        <v>416</v>
      </c>
      <c r="N24" s="55">
        <v>390168</v>
      </c>
    </row>
    <row r="25" spans="2:14" ht="16" x14ac:dyDescent="0.15">
      <c r="B25" s="8">
        <v>39593</v>
      </c>
      <c r="C25" s="15" t="s">
        <v>100</v>
      </c>
      <c r="D25" s="16" t="s">
        <v>148</v>
      </c>
      <c r="E25" s="16" t="s">
        <v>149</v>
      </c>
      <c r="F25" s="51">
        <v>2500</v>
      </c>
      <c r="G25" s="17"/>
      <c r="H25" s="17"/>
      <c r="I25" s="17"/>
      <c r="J25" s="12">
        <f t="shared" si="0"/>
        <v>2500</v>
      </c>
      <c r="K25" s="18" t="s">
        <v>105</v>
      </c>
      <c r="L25" s="43">
        <v>64684</v>
      </c>
    </row>
    <row r="26" spans="2:14" ht="16" x14ac:dyDescent="0.15">
      <c r="B26" s="8">
        <v>39593</v>
      </c>
      <c r="C26" s="15" t="s">
        <v>100</v>
      </c>
      <c r="D26" s="10" t="s">
        <v>106</v>
      </c>
      <c r="E26" s="16" t="s">
        <v>150</v>
      </c>
      <c r="F26" s="51">
        <v>4000</v>
      </c>
      <c r="G26" s="17"/>
      <c r="H26" s="17"/>
      <c r="I26" s="17"/>
      <c r="J26" s="12">
        <f t="shared" si="0"/>
        <v>4000</v>
      </c>
      <c r="K26" s="18" t="s">
        <v>96</v>
      </c>
      <c r="L26" s="43">
        <v>17361</v>
      </c>
      <c r="M26" s="55" t="s">
        <v>407</v>
      </c>
      <c r="N26" s="55">
        <v>390016</v>
      </c>
    </row>
    <row r="27" spans="2:14" ht="28" x14ac:dyDescent="0.15">
      <c r="B27" s="8">
        <v>39593</v>
      </c>
      <c r="C27" s="15" t="s">
        <v>100</v>
      </c>
      <c r="D27" s="16" t="s">
        <v>151</v>
      </c>
      <c r="E27" s="16" t="s">
        <v>152</v>
      </c>
      <c r="F27" s="17">
        <v>4000</v>
      </c>
      <c r="G27" s="17">
        <v>4000</v>
      </c>
      <c r="H27" s="17"/>
      <c r="I27" s="17"/>
      <c r="J27" s="12">
        <f t="shared" si="0"/>
        <v>8000</v>
      </c>
      <c r="K27" s="18" t="s">
        <v>96</v>
      </c>
      <c r="L27" s="43">
        <v>39000</v>
      </c>
      <c r="M27" s="28" t="s">
        <v>410</v>
      </c>
      <c r="N27" s="55">
        <v>390198</v>
      </c>
    </row>
    <row r="28" spans="2:14" ht="56" x14ac:dyDescent="0.15">
      <c r="B28" s="8">
        <v>39737</v>
      </c>
      <c r="C28" s="15">
        <v>4083</v>
      </c>
      <c r="D28" s="16" t="s">
        <v>153</v>
      </c>
      <c r="E28" s="16" t="s">
        <v>154</v>
      </c>
      <c r="F28" s="17">
        <v>4000</v>
      </c>
      <c r="G28" s="17">
        <v>1000</v>
      </c>
      <c r="H28" s="17"/>
      <c r="I28" s="17"/>
      <c r="J28" s="12">
        <f t="shared" si="0"/>
        <v>5000</v>
      </c>
      <c r="K28" s="18" t="s">
        <v>96</v>
      </c>
      <c r="L28" s="44">
        <v>46834</v>
      </c>
      <c r="M28" s="55" t="s">
        <v>416</v>
      </c>
      <c r="N28" s="55">
        <v>390175</v>
      </c>
    </row>
    <row r="29" spans="2:14" ht="28" x14ac:dyDescent="0.15">
      <c r="B29" s="8">
        <v>39737</v>
      </c>
      <c r="C29" s="15">
        <v>4097</v>
      </c>
      <c r="D29" s="16" t="s">
        <v>155</v>
      </c>
      <c r="E29" s="16" t="s">
        <v>156</v>
      </c>
      <c r="F29" s="51">
        <v>4000</v>
      </c>
      <c r="G29" s="17"/>
      <c r="H29" s="17"/>
      <c r="I29" s="17"/>
      <c r="J29" s="12">
        <f t="shared" si="0"/>
        <v>4000</v>
      </c>
      <c r="K29" s="18" t="s">
        <v>96</v>
      </c>
      <c r="L29" s="45">
        <v>32906</v>
      </c>
      <c r="M29" s="28" t="s">
        <v>412</v>
      </c>
      <c r="N29" s="55">
        <v>390135</v>
      </c>
    </row>
    <row r="30" spans="2:14" ht="28" x14ac:dyDescent="0.15">
      <c r="B30" s="8">
        <v>39737</v>
      </c>
      <c r="C30" s="15">
        <v>4105</v>
      </c>
      <c r="D30" s="16" t="s">
        <v>157</v>
      </c>
      <c r="E30" s="16" t="s">
        <v>158</v>
      </c>
      <c r="F30" s="51">
        <v>350</v>
      </c>
      <c r="G30" s="17"/>
      <c r="H30" s="17"/>
      <c r="I30" s="17"/>
      <c r="J30" s="12">
        <f t="shared" si="0"/>
        <v>350</v>
      </c>
      <c r="K30" s="18" t="s">
        <v>96</v>
      </c>
      <c r="L30" s="45">
        <v>650</v>
      </c>
      <c r="M30" s="55" t="s">
        <v>407</v>
      </c>
      <c r="N30" s="55">
        <v>390018</v>
      </c>
    </row>
    <row r="31" spans="2:14" ht="28" x14ac:dyDescent="0.15">
      <c r="B31" s="8">
        <v>39737</v>
      </c>
      <c r="C31" s="15">
        <v>4106</v>
      </c>
      <c r="D31" s="16" t="s">
        <v>159</v>
      </c>
      <c r="E31" s="16" t="s">
        <v>160</v>
      </c>
      <c r="F31" s="51">
        <v>1500</v>
      </c>
      <c r="G31" s="17"/>
      <c r="H31" s="17"/>
      <c r="I31" s="17"/>
      <c r="J31" s="12">
        <f t="shared" si="0"/>
        <v>1500</v>
      </c>
      <c r="K31" s="18" t="s">
        <v>96</v>
      </c>
      <c r="L31" s="45">
        <v>9800</v>
      </c>
      <c r="M31" s="28" t="s">
        <v>411</v>
      </c>
      <c r="N31" s="55">
        <v>390062</v>
      </c>
    </row>
    <row r="32" spans="2:14" ht="28" x14ac:dyDescent="0.15">
      <c r="B32" s="8">
        <v>39737</v>
      </c>
      <c r="C32" s="15" t="s">
        <v>100</v>
      </c>
      <c r="D32" s="16" t="s">
        <v>161</v>
      </c>
      <c r="E32" s="16" t="s">
        <v>162</v>
      </c>
      <c r="F32" s="51">
        <v>2800</v>
      </c>
      <c r="G32" s="17"/>
      <c r="H32" s="17"/>
      <c r="I32" s="17"/>
      <c r="J32" s="12">
        <f t="shared" si="0"/>
        <v>2800</v>
      </c>
      <c r="K32" s="18" t="s">
        <v>163</v>
      </c>
      <c r="L32" s="44">
        <v>46000</v>
      </c>
    </row>
    <row r="33" spans="2:14" ht="14" x14ac:dyDescent="0.15">
      <c r="B33" s="8">
        <v>39898</v>
      </c>
      <c r="C33" s="15" t="s">
        <v>100</v>
      </c>
      <c r="D33" s="10" t="s">
        <v>164</v>
      </c>
      <c r="E33" s="10" t="s">
        <v>165</v>
      </c>
      <c r="F33" s="12">
        <v>1000</v>
      </c>
      <c r="G33" s="19"/>
      <c r="H33" s="19"/>
      <c r="I33" s="19"/>
      <c r="J33" s="12">
        <f t="shared" si="0"/>
        <v>1000</v>
      </c>
      <c r="K33" s="13" t="s">
        <v>96</v>
      </c>
      <c r="L33" s="46">
        <v>26800</v>
      </c>
      <c r="M33" s="28" t="s">
        <v>410</v>
      </c>
      <c r="N33" s="55">
        <v>390253</v>
      </c>
    </row>
    <row r="34" spans="2:14" ht="28" x14ac:dyDescent="0.15">
      <c r="B34" s="8">
        <v>39955</v>
      </c>
      <c r="C34" s="15">
        <v>4018</v>
      </c>
      <c r="D34" s="10" t="s">
        <v>166</v>
      </c>
      <c r="E34" s="10" t="s">
        <v>167</v>
      </c>
      <c r="F34" s="19">
        <v>4500</v>
      </c>
      <c r="G34" s="19">
        <v>4500</v>
      </c>
      <c r="H34" s="19"/>
      <c r="I34" s="19"/>
      <c r="J34" s="12">
        <f t="shared" ref="J34:J65" si="1">F34+G34+H34</f>
        <v>9000</v>
      </c>
      <c r="K34" s="13" t="s">
        <v>99</v>
      </c>
      <c r="L34" s="47">
        <v>171000</v>
      </c>
    </row>
    <row r="35" spans="2:14" ht="14" x14ac:dyDescent="0.15">
      <c r="B35" s="8">
        <v>39955</v>
      </c>
      <c r="C35" s="15">
        <v>4021</v>
      </c>
      <c r="D35" s="10" t="s">
        <v>168</v>
      </c>
      <c r="E35" s="10" t="s">
        <v>169</v>
      </c>
      <c r="F35" s="12">
        <v>4000</v>
      </c>
      <c r="G35" s="19"/>
      <c r="H35" s="19"/>
      <c r="I35" s="19"/>
      <c r="J35" s="12">
        <f t="shared" si="1"/>
        <v>4000</v>
      </c>
      <c r="K35" s="13" t="s">
        <v>96</v>
      </c>
      <c r="L35" s="47">
        <v>100000</v>
      </c>
      <c r="M35" s="55" t="s">
        <v>416</v>
      </c>
      <c r="N35" s="55">
        <v>390160</v>
      </c>
    </row>
    <row r="36" spans="2:14" ht="28" x14ac:dyDescent="0.15">
      <c r="B36" s="8">
        <v>39955</v>
      </c>
      <c r="C36" s="15">
        <v>4113</v>
      </c>
      <c r="D36" s="10" t="s">
        <v>170</v>
      </c>
      <c r="E36" s="10" t="s">
        <v>171</v>
      </c>
      <c r="F36" s="12">
        <v>5000</v>
      </c>
      <c r="G36" s="19"/>
      <c r="H36" s="19"/>
      <c r="I36" s="19"/>
      <c r="J36" s="12">
        <f t="shared" si="1"/>
        <v>5000</v>
      </c>
      <c r="K36" s="13" t="s">
        <v>96</v>
      </c>
      <c r="L36" s="47">
        <v>131000</v>
      </c>
      <c r="M36" s="28" t="s">
        <v>414</v>
      </c>
      <c r="N36" s="55">
        <v>390156</v>
      </c>
    </row>
    <row r="37" spans="2:14" ht="28" x14ac:dyDescent="0.15">
      <c r="B37" s="8">
        <v>39955</v>
      </c>
      <c r="C37" s="15">
        <v>4131</v>
      </c>
      <c r="D37" s="10" t="s">
        <v>172</v>
      </c>
      <c r="E37" s="10" t="s">
        <v>173</v>
      </c>
      <c r="F37" s="12">
        <v>4000</v>
      </c>
      <c r="G37" s="19"/>
      <c r="H37" s="19"/>
      <c r="I37" s="19"/>
      <c r="J37" s="12">
        <f t="shared" si="1"/>
        <v>4000</v>
      </c>
      <c r="K37" s="13" t="s">
        <v>96</v>
      </c>
      <c r="L37" s="47">
        <v>94000</v>
      </c>
      <c r="M37" s="28" t="s">
        <v>411</v>
      </c>
      <c r="N37" s="55">
        <v>390077</v>
      </c>
    </row>
    <row r="38" spans="2:14" ht="14" x14ac:dyDescent="0.15">
      <c r="B38" s="8">
        <v>39955</v>
      </c>
      <c r="C38" s="15">
        <v>4134</v>
      </c>
      <c r="D38" s="10" t="s">
        <v>174</v>
      </c>
      <c r="E38" s="10" t="s">
        <v>175</v>
      </c>
      <c r="F38" s="12">
        <v>1500</v>
      </c>
      <c r="G38" s="19"/>
      <c r="H38" s="19"/>
      <c r="I38" s="19"/>
      <c r="J38" s="12">
        <f t="shared" si="1"/>
        <v>1500</v>
      </c>
      <c r="K38" s="13" t="s">
        <v>105</v>
      </c>
      <c r="L38" s="47">
        <v>8000</v>
      </c>
    </row>
    <row r="39" spans="2:14" ht="14" x14ac:dyDescent="0.15">
      <c r="B39" s="8">
        <v>39955</v>
      </c>
      <c r="C39" s="15">
        <v>4135</v>
      </c>
      <c r="D39" s="10" t="s">
        <v>176</v>
      </c>
      <c r="E39" s="10" t="s">
        <v>177</v>
      </c>
      <c r="F39" s="19">
        <v>5000</v>
      </c>
      <c r="G39" s="19">
        <v>5000</v>
      </c>
      <c r="H39" s="19"/>
      <c r="I39" s="19"/>
      <c r="J39" s="12">
        <f t="shared" si="1"/>
        <v>10000</v>
      </c>
      <c r="K39" s="13" t="s">
        <v>96</v>
      </c>
      <c r="L39" s="47">
        <v>209000</v>
      </c>
      <c r="M39" s="28" t="s">
        <v>417</v>
      </c>
      <c r="N39" s="55">
        <v>390295</v>
      </c>
    </row>
    <row r="40" spans="2:14" ht="14" x14ac:dyDescent="0.15">
      <c r="B40" s="8">
        <v>39955</v>
      </c>
      <c r="C40" s="15">
        <v>4152</v>
      </c>
      <c r="D40" s="10" t="s">
        <v>178</v>
      </c>
      <c r="E40" s="10" t="s">
        <v>179</v>
      </c>
      <c r="F40" s="12">
        <v>2500</v>
      </c>
      <c r="G40" s="19"/>
      <c r="H40" s="19"/>
      <c r="I40" s="19"/>
      <c r="J40" s="12">
        <f t="shared" si="1"/>
        <v>2500</v>
      </c>
      <c r="K40" s="13" t="s">
        <v>105</v>
      </c>
      <c r="L40" s="47">
        <v>62500</v>
      </c>
    </row>
    <row r="41" spans="2:14" ht="70" x14ac:dyDescent="0.15">
      <c r="B41" s="8">
        <v>40099</v>
      </c>
      <c r="C41" s="15">
        <v>4066</v>
      </c>
      <c r="D41" s="10" t="s">
        <v>180</v>
      </c>
      <c r="E41" s="10" t="s">
        <v>181</v>
      </c>
      <c r="F41" s="19">
        <v>3000</v>
      </c>
      <c r="G41" s="19"/>
      <c r="H41" s="19"/>
      <c r="I41" s="19"/>
      <c r="J41" s="12">
        <f t="shared" si="1"/>
        <v>3000</v>
      </c>
      <c r="K41" s="18" t="s">
        <v>96</v>
      </c>
      <c r="L41" s="48" t="s">
        <v>477</v>
      </c>
      <c r="M41" s="28" t="s">
        <v>412</v>
      </c>
      <c r="N41" s="55">
        <v>390108</v>
      </c>
    </row>
    <row r="42" spans="2:14" ht="60" x14ac:dyDescent="0.15">
      <c r="B42" s="8">
        <v>40099</v>
      </c>
      <c r="C42" s="15">
        <v>4095</v>
      </c>
      <c r="D42" s="10" t="s">
        <v>182</v>
      </c>
      <c r="E42" s="10" t="s">
        <v>183</v>
      </c>
      <c r="F42" s="19">
        <v>2500</v>
      </c>
      <c r="G42" s="19"/>
      <c r="H42" s="19"/>
      <c r="I42" s="19"/>
      <c r="J42" s="12">
        <f t="shared" si="1"/>
        <v>2500</v>
      </c>
      <c r="K42" s="18" t="s">
        <v>96</v>
      </c>
      <c r="L42" s="48" t="s">
        <v>476</v>
      </c>
    </row>
    <row r="43" spans="2:14" ht="42" x14ac:dyDescent="0.15">
      <c r="B43" s="8">
        <v>40099</v>
      </c>
      <c r="C43" s="15">
        <v>4132</v>
      </c>
      <c r="D43" s="10" t="s">
        <v>184</v>
      </c>
      <c r="E43" s="10" t="s">
        <v>185</v>
      </c>
      <c r="F43" s="19">
        <v>1500</v>
      </c>
      <c r="G43" s="19"/>
      <c r="H43" s="19"/>
      <c r="I43" s="19"/>
      <c r="J43" s="12">
        <f t="shared" si="1"/>
        <v>1500</v>
      </c>
      <c r="L43" s="48">
        <v>12000</v>
      </c>
    </row>
    <row r="44" spans="2:14" ht="28" x14ac:dyDescent="0.15">
      <c r="B44" s="8">
        <v>40099</v>
      </c>
      <c r="C44" s="15">
        <v>4153</v>
      </c>
      <c r="D44" s="10" t="s">
        <v>186</v>
      </c>
      <c r="E44" s="10" t="s">
        <v>187</v>
      </c>
      <c r="F44" s="19">
        <v>3000</v>
      </c>
      <c r="G44" s="19"/>
      <c r="H44" s="19"/>
      <c r="I44" s="19"/>
      <c r="J44" s="12">
        <f t="shared" si="1"/>
        <v>3000</v>
      </c>
      <c r="K44" s="18" t="s">
        <v>96</v>
      </c>
      <c r="L44" s="48">
        <f>868+389+558+5000</f>
        <v>6815</v>
      </c>
      <c r="M44" s="28" t="s">
        <v>415</v>
      </c>
      <c r="N44" s="55">
        <v>390229</v>
      </c>
    </row>
    <row r="45" spans="2:14" ht="28" x14ac:dyDescent="0.15">
      <c r="B45" s="8">
        <v>40099</v>
      </c>
      <c r="C45" s="15" t="s">
        <v>100</v>
      </c>
      <c r="D45" s="10" t="s">
        <v>188</v>
      </c>
      <c r="E45" s="10" t="s">
        <v>189</v>
      </c>
      <c r="F45" s="19">
        <v>5000</v>
      </c>
      <c r="G45" s="19"/>
      <c r="H45" s="19"/>
      <c r="I45" s="19"/>
      <c r="J45" s="12">
        <f t="shared" si="1"/>
        <v>5000</v>
      </c>
      <c r="K45" s="18" t="s">
        <v>96</v>
      </c>
      <c r="L45" s="48">
        <v>207026.6</v>
      </c>
      <c r="M45" s="55" t="s">
        <v>407</v>
      </c>
      <c r="N45" s="55">
        <v>390003</v>
      </c>
    </row>
    <row r="46" spans="2:14" ht="42" x14ac:dyDescent="0.15">
      <c r="B46" s="8">
        <v>40099</v>
      </c>
      <c r="C46" s="15" t="s">
        <v>100</v>
      </c>
      <c r="D46" s="10" t="s">
        <v>190</v>
      </c>
      <c r="E46" s="10" t="s">
        <v>191</v>
      </c>
      <c r="F46" s="19">
        <v>2500</v>
      </c>
      <c r="G46" s="19"/>
      <c r="H46" s="19"/>
      <c r="I46" s="19"/>
      <c r="J46" s="12">
        <f t="shared" si="1"/>
        <v>2500</v>
      </c>
      <c r="K46" s="13" t="s">
        <v>163</v>
      </c>
      <c r="L46" s="48" t="s">
        <v>478</v>
      </c>
    </row>
    <row r="47" spans="2:14" ht="28" x14ac:dyDescent="0.15">
      <c r="B47" s="8">
        <v>40099</v>
      </c>
      <c r="C47" s="15" t="s">
        <v>100</v>
      </c>
      <c r="D47" s="10" t="s">
        <v>192</v>
      </c>
      <c r="E47" s="10" t="s">
        <v>193</v>
      </c>
      <c r="F47" s="19">
        <v>5000</v>
      </c>
      <c r="G47" s="19"/>
      <c r="H47" s="19"/>
      <c r="I47" s="19"/>
      <c r="J47" s="12">
        <f t="shared" si="1"/>
        <v>5000</v>
      </c>
      <c r="K47" s="18" t="s">
        <v>96</v>
      </c>
      <c r="L47" s="48" t="s">
        <v>475</v>
      </c>
    </row>
    <row r="48" spans="2:14" ht="42" x14ac:dyDescent="0.15">
      <c r="B48" s="8">
        <v>40262</v>
      </c>
      <c r="C48" s="15">
        <v>4049</v>
      </c>
      <c r="D48" s="10" t="s">
        <v>194</v>
      </c>
      <c r="E48" s="10" t="s">
        <v>195</v>
      </c>
      <c r="F48" s="12">
        <v>2000</v>
      </c>
      <c r="J48" s="12">
        <f t="shared" si="1"/>
        <v>2000</v>
      </c>
      <c r="K48" s="18" t="s">
        <v>96</v>
      </c>
      <c r="L48" s="30">
        <v>6000</v>
      </c>
      <c r="M48" s="28" t="s">
        <v>418</v>
      </c>
      <c r="N48" s="55">
        <v>390210</v>
      </c>
    </row>
    <row r="49" spans="2:14" ht="42" x14ac:dyDescent="0.15">
      <c r="B49" s="8">
        <v>40262</v>
      </c>
      <c r="C49" s="15">
        <v>4116</v>
      </c>
      <c r="D49" s="10" t="s">
        <v>196</v>
      </c>
      <c r="E49" s="10" t="s">
        <v>197</v>
      </c>
      <c r="F49" s="12">
        <v>4000</v>
      </c>
      <c r="J49" s="12">
        <f t="shared" si="1"/>
        <v>4000</v>
      </c>
      <c r="K49" s="18" t="s">
        <v>96</v>
      </c>
      <c r="L49" s="30">
        <v>45736</v>
      </c>
    </row>
    <row r="50" spans="2:14" ht="56" x14ac:dyDescent="0.15">
      <c r="B50" s="8">
        <v>40262</v>
      </c>
      <c r="C50" s="15">
        <v>4122</v>
      </c>
      <c r="D50" s="10" t="s">
        <v>198</v>
      </c>
      <c r="E50" s="10" t="s">
        <v>199</v>
      </c>
      <c r="F50" s="12">
        <v>2500</v>
      </c>
      <c r="J50" s="12">
        <f t="shared" si="1"/>
        <v>2500</v>
      </c>
      <c r="K50" s="18" t="s">
        <v>96</v>
      </c>
      <c r="L50" s="30" t="s">
        <v>474</v>
      </c>
      <c r="M50" s="28" t="s">
        <v>413</v>
      </c>
      <c r="N50" s="55">
        <v>390289</v>
      </c>
    </row>
    <row r="51" spans="2:14" ht="70" x14ac:dyDescent="0.15">
      <c r="B51" s="8">
        <v>40262</v>
      </c>
      <c r="C51" s="15">
        <v>4128</v>
      </c>
      <c r="D51" s="10" t="s">
        <v>200</v>
      </c>
      <c r="E51" s="10" t="s">
        <v>201</v>
      </c>
      <c r="F51" s="12">
        <v>2500</v>
      </c>
      <c r="J51" s="12">
        <f t="shared" si="1"/>
        <v>2500</v>
      </c>
      <c r="K51" s="13" t="s">
        <v>202</v>
      </c>
      <c r="L51" s="30" t="s">
        <v>473</v>
      </c>
    </row>
    <row r="52" spans="2:14" ht="90" x14ac:dyDescent="0.15">
      <c r="B52" s="8">
        <v>40262</v>
      </c>
      <c r="C52" s="15">
        <v>4129</v>
      </c>
      <c r="D52" s="10" t="s">
        <v>203</v>
      </c>
      <c r="E52" s="10" t="s">
        <v>204</v>
      </c>
      <c r="F52" s="12">
        <v>3000</v>
      </c>
      <c r="J52" s="12">
        <f t="shared" si="1"/>
        <v>3000</v>
      </c>
      <c r="K52" s="18" t="s">
        <v>96</v>
      </c>
      <c r="L52" s="30" t="s">
        <v>472</v>
      </c>
      <c r="M52" s="55" t="s">
        <v>407</v>
      </c>
      <c r="N52" s="55">
        <v>390012</v>
      </c>
    </row>
    <row r="53" spans="2:14" ht="98" x14ac:dyDescent="0.15">
      <c r="B53" s="8">
        <v>40262</v>
      </c>
      <c r="C53" s="15" t="s">
        <v>100</v>
      </c>
      <c r="D53" s="10" t="s">
        <v>205</v>
      </c>
      <c r="E53" s="10" t="s">
        <v>206</v>
      </c>
      <c r="F53" s="12">
        <v>2000</v>
      </c>
      <c r="J53" s="12">
        <f t="shared" si="1"/>
        <v>2000</v>
      </c>
      <c r="K53" s="18" t="s">
        <v>96</v>
      </c>
      <c r="L53" s="30">
        <v>39851</v>
      </c>
      <c r="M53" s="28" t="s">
        <v>415</v>
      </c>
      <c r="N53" s="55">
        <v>390220</v>
      </c>
    </row>
    <row r="54" spans="2:14" ht="70" x14ac:dyDescent="0.15">
      <c r="B54" s="8">
        <v>40262</v>
      </c>
      <c r="C54" s="15" t="s">
        <v>100</v>
      </c>
      <c r="D54" s="10" t="s">
        <v>207</v>
      </c>
      <c r="E54" s="10" t="s">
        <v>208</v>
      </c>
      <c r="F54" s="12">
        <v>1000</v>
      </c>
      <c r="J54" s="12">
        <f t="shared" si="1"/>
        <v>1000</v>
      </c>
      <c r="K54" s="18" t="s">
        <v>96</v>
      </c>
      <c r="L54" s="30">
        <v>4000</v>
      </c>
      <c r="M54" s="28" t="s">
        <v>411</v>
      </c>
      <c r="N54" s="55">
        <v>390082</v>
      </c>
    </row>
    <row r="55" spans="2:14" ht="28" x14ac:dyDescent="0.15">
      <c r="B55" s="8">
        <v>40262</v>
      </c>
      <c r="C55" s="15" t="s">
        <v>100</v>
      </c>
      <c r="D55" s="10" t="s">
        <v>209</v>
      </c>
      <c r="E55" s="10" t="s">
        <v>210</v>
      </c>
      <c r="F55" s="12">
        <v>3500</v>
      </c>
      <c r="J55" s="12">
        <f t="shared" si="1"/>
        <v>3500</v>
      </c>
      <c r="K55" s="18" t="s">
        <v>96</v>
      </c>
      <c r="L55" s="30">
        <v>56119</v>
      </c>
      <c r="M55" s="28" t="s">
        <v>413</v>
      </c>
      <c r="N55" s="55">
        <v>390279</v>
      </c>
    </row>
    <row r="56" spans="2:14" ht="14" x14ac:dyDescent="0.15">
      <c r="B56" s="8">
        <v>40262</v>
      </c>
      <c r="C56" s="15" t="s">
        <v>100</v>
      </c>
      <c r="D56" s="10" t="s">
        <v>419</v>
      </c>
      <c r="E56" s="10" t="s">
        <v>211</v>
      </c>
      <c r="F56" s="12">
        <v>2000</v>
      </c>
      <c r="J56" s="12">
        <f t="shared" si="1"/>
        <v>2000</v>
      </c>
      <c r="K56" s="18" t="s">
        <v>96</v>
      </c>
      <c r="L56" s="11">
        <f>(39009+2000+800+1697)*1.2</f>
        <v>52207.199999999997</v>
      </c>
    </row>
    <row r="57" spans="2:14" ht="70" x14ac:dyDescent="0.15">
      <c r="B57" s="8">
        <v>40262</v>
      </c>
      <c r="C57" s="15" t="s">
        <v>212</v>
      </c>
      <c r="D57" s="10" t="s">
        <v>213</v>
      </c>
      <c r="E57" s="10" t="s">
        <v>214</v>
      </c>
      <c r="F57" s="12">
        <v>2000</v>
      </c>
      <c r="J57" s="12">
        <f t="shared" si="1"/>
        <v>2000</v>
      </c>
      <c r="K57" s="18" t="s">
        <v>96</v>
      </c>
      <c r="L57" s="30" t="s">
        <v>471</v>
      </c>
      <c r="M57" s="28" t="s">
        <v>405</v>
      </c>
      <c r="N57" s="55">
        <v>390040</v>
      </c>
    </row>
    <row r="58" spans="2:14" ht="28" x14ac:dyDescent="0.15">
      <c r="B58" s="8">
        <v>40343</v>
      </c>
      <c r="C58" s="15">
        <v>4009</v>
      </c>
      <c r="D58" s="10" t="s">
        <v>215</v>
      </c>
      <c r="E58" s="10" t="s">
        <v>216</v>
      </c>
      <c r="F58" s="12">
        <v>2000</v>
      </c>
      <c r="J58" s="12">
        <f t="shared" si="1"/>
        <v>2000</v>
      </c>
      <c r="K58" s="13" t="s">
        <v>105</v>
      </c>
      <c r="L58" s="30">
        <v>8016.43</v>
      </c>
    </row>
    <row r="59" spans="2:14" ht="56" x14ac:dyDescent="0.15">
      <c r="B59" s="8">
        <v>40343</v>
      </c>
      <c r="C59" s="15">
        <v>4121</v>
      </c>
      <c r="D59" s="10" t="s">
        <v>217</v>
      </c>
      <c r="E59" s="10" t="s">
        <v>218</v>
      </c>
      <c r="F59" s="12">
        <v>4000</v>
      </c>
      <c r="J59" s="12">
        <f t="shared" si="1"/>
        <v>4000</v>
      </c>
      <c r="K59" s="18" t="s">
        <v>96</v>
      </c>
      <c r="L59" s="30">
        <f>22000+2255+6000+2000</f>
        <v>32255</v>
      </c>
      <c r="M59" s="28" t="s">
        <v>414</v>
      </c>
      <c r="N59" s="55">
        <v>390137</v>
      </c>
    </row>
    <row r="60" spans="2:14" ht="70" x14ac:dyDescent="0.15">
      <c r="B60" s="8">
        <v>40343</v>
      </c>
      <c r="C60" s="15">
        <v>4124</v>
      </c>
      <c r="D60" s="10" t="s">
        <v>219</v>
      </c>
      <c r="E60" s="10" t="s">
        <v>220</v>
      </c>
      <c r="F60" s="12">
        <v>3500</v>
      </c>
      <c r="J60" s="12">
        <f t="shared" si="1"/>
        <v>3500</v>
      </c>
      <c r="K60" s="18" t="s">
        <v>96</v>
      </c>
      <c r="L60" s="30" t="s">
        <v>470</v>
      </c>
      <c r="M60" s="55" t="s">
        <v>416</v>
      </c>
      <c r="N60" s="55">
        <v>390158</v>
      </c>
    </row>
    <row r="61" spans="2:14" ht="15" x14ac:dyDescent="0.15">
      <c r="B61" s="8">
        <v>40343</v>
      </c>
      <c r="C61" s="15">
        <v>4125</v>
      </c>
      <c r="D61" s="10" t="s">
        <v>221</v>
      </c>
      <c r="E61" s="10" t="s">
        <v>222</v>
      </c>
      <c r="F61" s="12">
        <v>500</v>
      </c>
      <c r="J61" s="12">
        <f t="shared" si="1"/>
        <v>500</v>
      </c>
      <c r="K61" s="18" t="s">
        <v>96</v>
      </c>
      <c r="L61" s="30" t="s">
        <v>469</v>
      </c>
      <c r="M61" s="28" t="s">
        <v>411</v>
      </c>
      <c r="N61" s="55">
        <v>390092</v>
      </c>
    </row>
    <row r="62" spans="2:14" ht="84" x14ac:dyDescent="0.15">
      <c r="B62" s="8">
        <v>40343</v>
      </c>
      <c r="C62" s="15" t="s">
        <v>100</v>
      </c>
      <c r="D62" s="10" t="s">
        <v>223</v>
      </c>
      <c r="E62" s="10" t="s">
        <v>224</v>
      </c>
      <c r="F62" s="12">
        <v>2500</v>
      </c>
      <c r="J62" s="12">
        <f t="shared" si="1"/>
        <v>2500</v>
      </c>
      <c r="K62" s="18" t="s">
        <v>96</v>
      </c>
      <c r="L62" s="30">
        <v>13370</v>
      </c>
      <c r="M62" s="28" t="s">
        <v>415</v>
      </c>
      <c r="N62" s="55">
        <v>390233</v>
      </c>
    </row>
    <row r="63" spans="2:14" ht="28" x14ac:dyDescent="0.15">
      <c r="B63" s="8">
        <v>40465</v>
      </c>
      <c r="C63" s="15">
        <v>4004</v>
      </c>
      <c r="D63" s="10" t="s">
        <v>225</v>
      </c>
      <c r="E63" s="10" t="s">
        <v>226</v>
      </c>
      <c r="F63" s="12">
        <v>1000</v>
      </c>
      <c r="J63" s="12">
        <f t="shared" si="1"/>
        <v>1000</v>
      </c>
      <c r="K63" s="18" t="s">
        <v>96</v>
      </c>
      <c r="L63" s="30">
        <v>27500</v>
      </c>
      <c r="M63" s="28" t="s">
        <v>410</v>
      </c>
      <c r="N63" s="55">
        <v>390293</v>
      </c>
    </row>
    <row r="64" spans="2:14" ht="14" x14ac:dyDescent="0.15">
      <c r="B64" s="8">
        <v>40465</v>
      </c>
      <c r="C64" s="15">
        <v>4060</v>
      </c>
      <c r="D64" s="10" t="s">
        <v>227</v>
      </c>
      <c r="E64" s="10" t="s">
        <v>228</v>
      </c>
      <c r="F64" s="12">
        <v>5000</v>
      </c>
      <c r="G64" s="12">
        <v>5000</v>
      </c>
      <c r="J64" s="12">
        <f t="shared" si="1"/>
        <v>10000</v>
      </c>
      <c r="K64" s="18" t="s">
        <v>96</v>
      </c>
      <c r="L64" s="30">
        <v>191660</v>
      </c>
      <c r="M64" s="55" t="s">
        <v>406</v>
      </c>
      <c r="N64" s="55">
        <v>390032</v>
      </c>
    </row>
    <row r="65" spans="1:14" ht="15" x14ac:dyDescent="0.15">
      <c r="B65" s="8">
        <v>40465</v>
      </c>
      <c r="C65" s="15">
        <v>4139</v>
      </c>
      <c r="D65" s="10" t="s">
        <v>229</v>
      </c>
      <c r="E65" s="10" t="s">
        <v>230</v>
      </c>
      <c r="F65" s="12">
        <v>3500</v>
      </c>
      <c r="J65" s="12">
        <f t="shared" si="1"/>
        <v>3500</v>
      </c>
      <c r="K65" s="18" t="s">
        <v>96</v>
      </c>
      <c r="L65" s="30" t="s">
        <v>468</v>
      </c>
      <c r="M65" s="55" t="s">
        <v>416</v>
      </c>
      <c r="N65" s="55">
        <v>390164</v>
      </c>
    </row>
    <row r="66" spans="1:14" ht="14" x14ac:dyDescent="0.15">
      <c r="B66" s="8">
        <v>40465</v>
      </c>
      <c r="C66" s="15">
        <v>4139</v>
      </c>
      <c r="D66" s="10" t="s">
        <v>231</v>
      </c>
      <c r="E66" s="10" t="s">
        <v>228</v>
      </c>
      <c r="F66" s="12">
        <v>5000</v>
      </c>
      <c r="G66" s="12">
        <v>5000</v>
      </c>
      <c r="J66" s="12">
        <f t="shared" ref="J66:J89" si="2">F66+G66+H66</f>
        <v>10000</v>
      </c>
      <c r="K66" s="18" t="s">
        <v>96</v>
      </c>
      <c r="L66" s="30">
        <v>351838</v>
      </c>
      <c r="M66" s="55" t="s">
        <v>407</v>
      </c>
      <c r="N66" s="55">
        <v>390006</v>
      </c>
    </row>
    <row r="67" spans="1:14" ht="14" x14ac:dyDescent="0.15">
      <c r="B67" s="8">
        <v>40465</v>
      </c>
      <c r="C67" s="15">
        <v>4150</v>
      </c>
      <c r="D67" s="10" t="s">
        <v>232</v>
      </c>
      <c r="E67" s="10" t="s">
        <v>233</v>
      </c>
      <c r="F67" s="12">
        <v>250</v>
      </c>
      <c r="J67" s="12">
        <f t="shared" si="2"/>
        <v>250</v>
      </c>
      <c r="K67" s="13" t="s">
        <v>105</v>
      </c>
      <c r="L67" s="30">
        <v>6000</v>
      </c>
    </row>
    <row r="68" spans="1:14" ht="14" x14ac:dyDescent="0.15">
      <c r="B68" s="8">
        <v>40465</v>
      </c>
      <c r="C68" s="15" t="s">
        <v>100</v>
      </c>
      <c r="D68" s="10" t="s">
        <v>234</v>
      </c>
      <c r="E68" s="10" t="s">
        <v>228</v>
      </c>
      <c r="F68" s="12">
        <v>5000</v>
      </c>
      <c r="J68" s="12">
        <f t="shared" si="2"/>
        <v>5000</v>
      </c>
      <c r="K68" s="18" t="s">
        <v>96</v>
      </c>
      <c r="L68" s="30">
        <v>306000</v>
      </c>
      <c r="M68" s="28" t="s">
        <v>405</v>
      </c>
      <c r="N68" s="55">
        <v>390043</v>
      </c>
    </row>
    <row r="69" spans="1:14" ht="28" x14ac:dyDescent="0.15">
      <c r="B69" s="8">
        <v>40465</v>
      </c>
      <c r="C69" s="15" t="s">
        <v>100</v>
      </c>
      <c r="D69" s="10" t="s">
        <v>235</v>
      </c>
      <c r="E69" s="10" t="s">
        <v>236</v>
      </c>
      <c r="F69" s="12">
        <v>2000</v>
      </c>
      <c r="J69" s="12">
        <f t="shared" si="2"/>
        <v>2000</v>
      </c>
      <c r="K69" s="18" t="s">
        <v>96</v>
      </c>
      <c r="L69" s="30">
        <v>6000</v>
      </c>
      <c r="M69" s="28" t="s">
        <v>418</v>
      </c>
      <c r="N69" s="55">
        <v>390251</v>
      </c>
    </row>
    <row r="70" spans="1:14" ht="84" x14ac:dyDescent="0.15">
      <c r="B70" s="8">
        <v>40465</v>
      </c>
      <c r="C70" s="15" t="s">
        <v>100</v>
      </c>
      <c r="D70" s="10" t="s">
        <v>237</v>
      </c>
      <c r="E70" s="10" t="s">
        <v>238</v>
      </c>
      <c r="F70" s="12">
        <v>3000</v>
      </c>
      <c r="G70" s="12">
        <v>3000</v>
      </c>
      <c r="J70" s="12">
        <f t="shared" si="2"/>
        <v>6000</v>
      </c>
      <c r="K70" s="18" t="s">
        <v>96</v>
      </c>
      <c r="L70" s="30">
        <v>117388</v>
      </c>
      <c r="M70" s="28" t="s">
        <v>411</v>
      </c>
      <c r="N70" s="55">
        <v>390078</v>
      </c>
    </row>
    <row r="71" spans="1:14" ht="56" x14ac:dyDescent="0.15">
      <c r="A71" s="14">
        <v>1</v>
      </c>
      <c r="B71" s="8">
        <v>40632</v>
      </c>
      <c r="C71" s="15">
        <v>4005</v>
      </c>
      <c r="D71" s="10" t="s">
        <v>239</v>
      </c>
      <c r="E71" s="10" t="s">
        <v>240</v>
      </c>
      <c r="F71" s="12">
        <v>2500</v>
      </c>
      <c r="J71" s="12">
        <f t="shared" si="2"/>
        <v>2500</v>
      </c>
      <c r="K71" s="13" t="s">
        <v>96</v>
      </c>
      <c r="L71" s="30" t="s">
        <v>467</v>
      </c>
      <c r="M71" s="28" t="s">
        <v>410</v>
      </c>
      <c r="N71" s="55">
        <v>390185</v>
      </c>
    </row>
    <row r="72" spans="1:14" ht="70" x14ac:dyDescent="0.15">
      <c r="A72" s="14">
        <v>9</v>
      </c>
      <c r="B72" s="8">
        <v>40632</v>
      </c>
      <c r="C72" s="15">
        <v>4053</v>
      </c>
      <c r="D72" s="10" t="s">
        <v>241</v>
      </c>
      <c r="E72" s="10" t="s">
        <v>242</v>
      </c>
      <c r="F72" s="12">
        <v>1000</v>
      </c>
      <c r="J72" s="12">
        <f t="shared" si="2"/>
        <v>1000</v>
      </c>
      <c r="K72" s="13" t="s">
        <v>96</v>
      </c>
      <c r="L72" s="30">
        <v>35671.199999999997</v>
      </c>
      <c r="M72" s="28" t="s">
        <v>415</v>
      </c>
      <c r="N72" s="55">
        <v>390231</v>
      </c>
    </row>
    <row r="73" spans="1:14" ht="70" x14ac:dyDescent="0.15">
      <c r="A73" s="14">
        <v>2</v>
      </c>
      <c r="B73" s="8">
        <v>40632</v>
      </c>
      <c r="C73" s="15">
        <v>4062</v>
      </c>
      <c r="D73" s="10" t="s">
        <v>243</v>
      </c>
      <c r="E73" s="10" t="s">
        <v>244</v>
      </c>
      <c r="H73" s="12">
        <v>2500</v>
      </c>
      <c r="J73" s="12">
        <f t="shared" si="2"/>
        <v>2500</v>
      </c>
      <c r="K73" s="13" t="s">
        <v>96</v>
      </c>
      <c r="L73" s="30" t="s">
        <v>466</v>
      </c>
      <c r="M73" s="28" t="s">
        <v>411</v>
      </c>
      <c r="N73" s="55">
        <v>390080</v>
      </c>
    </row>
    <row r="74" spans="1:14" ht="14" x14ac:dyDescent="0.15">
      <c r="A74" s="14">
        <v>6</v>
      </c>
      <c r="B74" s="8">
        <v>40632</v>
      </c>
      <c r="C74" s="15">
        <v>4141</v>
      </c>
      <c r="D74" s="10" t="s">
        <v>245</v>
      </c>
      <c r="E74" s="10" t="s">
        <v>246</v>
      </c>
      <c r="F74" s="12">
        <v>4000</v>
      </c>
      <c r="J74" s="12">
        <f t="shared" si="2"/>
        <v>4000</v>
      </c>
      <c r="K74" s="13" t="s">
        <v>96</v>
      </c>
      <c r="L74" s="30">
        <v>68000</v>
      </c>
      <c r="M74" s="28" t="s">
        <v>418</v>
      </c>
      <c r="N74" s="55">
        <v>390205</v>
      </c>
    </row>
    <row r="75" spans="1:14" ht="56" x14ac:dyDescent="0.15">
      <c r="A75" s="14">
        <v>8</v>
      </c>
      <c r="B75" s="8">
        <v>40632</v>
      </c>
      <c r="C75" s="15">
        <v>4148</v>
      </c>
      <c r="D75" s="10" t="s">
        <v>247</v>
      </c>
      <c r="E75" s="10" t="s">
        <v>248</v>
      </c>
      <c r="F75" s="12">
        <v>2000</v>
      </c>
      <c r="J75" s="12">
        <f t="shared" si="2"/>
        <v>2000</v>
      </c>
      <c r="K75" s="13" t="s">
        <v>96</v>
      </c>
      <c r="L75" s="30">
        <v>49080</v>
      </c>
      <c r="M75" s="28" t="s">
        <v>413</v>
      </c>
      <c r="N75" s="55">
        <v>390284</v>
      </c>
    </row>
    <row r="76" spans="1:14" ht="28" x14ac:dyDescent="0.15">
      <c r="A76" s="14">
        <v>5</v>
      </c>
      <c r="B76" s="8">
        <v>40632</v>
      </c>
      <c r="C76" s="15" t="s">
        <v>100</v>
      </c>
      <c r="D76" s="10" t="s">
        <v>249</v>
      </c>
      <c r="E76" s="10" t="s">
        <v>250</v>
      </c>
      <c r="H76" s="12">
        <v>2500</v>
      </c>
      <c r="J76" s="12">
        <f t="shared" si="2"/>
        <v>2500</v>
      </c>
      <c r="L76" s="30">
        <v>16200</v>
      </c>
    </row>
    <row r="77" spans="1:14" ht="70" x14ac:dyDescent="0.15">
      <c r="A77" s="14">
        <v>7</v>
      </c>
      <c r="B77" s="8">
        <v>40632</v>
      </c>
      <c r="C77" s="15" t="s">
        <v>100</v>
      </c>
      <c r="D77" s="10" t="s">
        <v>251</v>
      </c>
      <c r="E77" s="10" t="s">
        <v>252</v>
      </c>
      <c r="F77" s="12">
        <v>2000</v>
      </c>
      <c r="J77" s="12">
        <f t="shared" si="2"/>
        <v>2000</v>
      </c>
      <c r="K77" s="13" t="s">
        <v>96</v>
      </c>
      <c r="L77" s="30">
        <v>3500</v>
      </c>
      <c r="M77" s="28" t="s">
        <v>413</v>
      </c>
      <c r="N77" s="55">
        <v>390278</v>
      </c>
    </row>
    <row r="78" spans="1:14" ht="70" x14ac:dyDescent="0.15">
      <c r="A78" s="14">
        <v>3</v>
      </c>
      <c r="B78" s="8">
        <v>40632</v>
      </c>
      <c r="C78" s="15" t="s">
        <v>100</v>
      </c>
      <c r="D78" s="10" t="s">
        <v>253</v>
      </c>
      <c r="E78" s="10" t="s">
        <v>254</v>
      </c>
      <c r="H78" s="12">
        <v>2500</v>
      </c>
      <c r="J78" s="12">
        <f t="shared" si="2"/>
        <v>2500</v>
      </c>
      <c r="K78" s="13" t="s">
        <v>96</v>
      </c>
      <c r="L78" s="30">
        <v>15000</v>
      </c>
      <c r="M78" s="28" t="s">
        <v>414</v>
      </c>
      <c r="N78" s="55">
        <v>390154</v>
      </c>
    </row>
    <row r="79" spans="1:14" ht="30" x14ac:dyDescent="0.15">
      <c r="A79" s="14">
        <v>10</v>
      </c>
      <c r="B79" s="8">
        <v>40632</v>
      </c>
      <c r="C79" s="15" t="s">
        <v>100</v>
      </c>
      <c r="D79" s="10" t="s">
        <v>106</v>
      </c>
      <c r="E79" s="10" t="s">
        <v>255</v>
      </c>
      <c r="F79" s="12">
        <v>4000</v>
      </c>
      <c r="J79" s="12">
        <f t="shared" si="2"/>
        <v>4000</v>
      </c>
      <c r="K79" s="13" t="s">
        <v>96</v>
      </c>
      <c r="L79" s="30" t="s">
        <v>465</v>
      </c>
      <c r="M79" s="55" t="s">
        <v>407</v>
      </c>
      <c r="N79" s="55">
        <v>390016</v>
      </c>
    </row>
    <row r="80" spans="1:14" ht="112" x14ac:dyDescent="0.15">
      <c r="A80" s="14">
        <v>4</v>
      </c>
      <c r="B80" s="8">
        <v>40632</v>
      </c>
      <c r="C80" s="15" t="s">
        <v>212</v>
      </c>
      <c r="D80" s="10" t="s">
        <v>213</v>
      </c>
      <c r="E80" s="10" t="s">
        <v>256</v>
      </c>
      <c r="H80" s="12">
        <v>2500</v>
      </c>
      <c r="J80" s="12">
        <f t="shared" si="2"/>
        <v>2500</v>
      </c>
      <c r="K80" s="13" t="s">
        <v>96</v>
      </c>
      <c r="L80" s="29" t="s">
        <v>429</v>
      </c>
      <c r="M80" s="28" t="s">
        <v>405</v>
      </c>
      <c r="N80" s="55">
        <v>390040</v>
      </c>
    </row>
    <row r="81" spans="1:19" ht="70" x14ac:dyDescent="0.15">
      <c r="A81" s="14">
        <v>11</v>
      </c>
      <c r="B81" s="8">
        <v>40707</v>
      </c>
      <c r="C81" s="15" t="s">
        <v>100</v>
      </c>
      <c r="D81" s="10" t="s">
        <v>257</v>
      </c>
      <c r="E81" s="10" t="s">
        <v>258</v>
      </c>
      <c r="F81" s="12">
        <v>2000</v>
      </c>
      <c r="J81" s="12">
        <f t="shared" si="2"/>
        <v>2000</v>
      </c>
      <c r="K81" s="13" t="s">
        <v>96</v>
      </c>
      <c r="L81" s="30">
        <v>117060</v>
      </c>
      <c r="M81" s="28" t="s">
        <v>413</v>
      </c>
      <c r="N81" s="55">
        <v>390292</v>
      </c>
    </row>
    <row r="82" spans="1:19" ht="70" x14ac:dyDescent="0.15">
      <c r="A82" s="14">
        <v>12</v>
      </c>
      <c r="B82" s="8">
        <v>40707</v>
      </c>
      <c r="C82" s="15" t="s">
        <v>100</v>
      </c>
      <c r="D82" s="10" t="s">
        <v>259</v>
      </c>
      <c r="E82" s="10" t="s">
        <v>260</v>
      </c>
      <c r="F82" s="12">
        <v>2500</v>
      </c>
      <c r="J82" s="12">
        <f t="shared" si="2"/>
        <v>2500</v>
      </c>
      <c r="K82" s="13" t="s">
        <v>96</v>
      </c>
      <c r="L82" s="30">
        <v>185000</v>
      </c>
      <c r="M82" s="55" t="s">
        <v>407</v>
      </c>
      <c r="N82" s="55">
        <v>390003</v>
      </c>
    </row>
    <row r="83" spans="1:19" ht="42" x14ac:dyDescent="0.15">
      <c r="A83" s="14">
        <v>19</v>
      </c>
      <c r="B83" s="8">
        <v>40828</v>
      </c>
      <c r="C83" s="15">
        <v>903</v>
      </c>
      <c r="D83" s="10" t="s">
        <v>261</v>
      </c>
      <c r="E83" s="10" t="s">
        <v>262</v>
      </c>
      <c r="F83" s="12">
        <v>0</v>
      </c>
      <c r="G83" s="12">
        <v>0</v>
      </c>
      <c r="H83" s="12">
        <v>2500</v>
      </c>
      <c r="J83" s="12">
        <f t="shared" si="2"/>
        <v>2500</v>
      </c>
      <c r="K83" s="13" t="s">
        <v>96</v>
      </c>
      <c r="L83" s="30">
        <v>15000</v>
      </c>
      <c r="M83" s="28" t="s">
        <v>405</v>
      </c>
      <c r="N83" s="55">
        <v>390040.1</v>
      </c>
    </row>
    <row r="84" spans="1:19" ht="14" x14ac:dyDescent="0.15">
      <c r="A84" s="14">
        <v>16</v>
      </c>
      <c r="B84" s="8">
        <v>40828</v>
      </c>
      <c r="C84" s="15">
        <v>4004</v>
      </c>
      <c r="D84" s="10" t="s">
        <v>225</v>
      </c>
      <c r="E84" s="10" t="s">
        <v>263</v>
      </c>
      <c r="F84" s="12">
        <v>2500</v>
      </c>
      <c r="G84" s="12">
        <v>0</v>
      </c>
      <c r="J84" s="12">
        <f t="shared" si="2"/>
        <v>2500</v>
      </c>
      <c r="K84" s="13" t="s">
        <v>96</v>
      </c>
      <c r="L84" s="30">
        <v>48000</v>
      </c>
      <c r="M84" s="28" t="s">
        <v>410</v>
      </c>
      <c r="N84" s="55">
        <v>390293</v>
      </c>
    </row>
    <row r="85" spans="1:19" ht="98" x14ac:dyDescent="0.15">
      <c r="A85" s="14">
        <v>15</v>
      </c>
      <c r="B85" s="8">
        <v>40828</v>
      </c>
      <c r="C85" s="15">
        <v>4144</v>
      </c>
      <c r="D85" s="10" t="s">
        <v>264</v>
      </c>
      <c r="E85" s="10" t="s">
        <v>265</v>
      </c>
      <c r="F85" s="12">
        <v>5000</v>
      </c>
      <c r="G85" s="12">
        <v>0</v>
      </c>
      <c r="H85" s="12">
        <v>0</v>
      </c>
      <c r="J85" s="12">
        <f t="shared" si="2"/>
        <v>5000</v>
      </c>
      <c r="K85" s="13" t="s">
        <v>96</v>
      </c>
      <c r="L85" s="30">
        <v>335552</v>
      </c>
      <c r="M85" s="28" t="s">
        <v>412</v>
      </c>
      <c r="N85" s="55">
        <v>390117</v>
      </c>
    </row>
    <row r="86" spans="1:19" ht="84" x14ac:dyDescent="0.15">
      <c r="A86" s="14">
        <v>18</v>
      </c>
      <c r="B86" s="8">
        <v>40828</v>
      </c>
      <c r="C86" s="15">
        <v>4145</v>
      </c>
      <c r="D86" s="10" t="s">
        <v>266</v>
      </c>
      <c r="E86" s="10" t="s">
        <v>267</v>
      </c>
      <c r="F86" s="12">
        <v>0</v>
      </c>
      <c r="G86" s="12">
        <v>0</v>
      </c>
      <c r="H86" s="12">
        <v>2500</v>
      </c>
      <c r="J86" s="12">
        <f t="shared" si="2"/>
        <v>2500</v>
      </c>
      <c r="K86" s="13" t="s">
        <v>96</v>
      </c>
      <c r="L86" s="30">
        <v>20000</v>
      </c>
      <c r="M86" s="28" t="s">
        <v>411</v>
      </c>
      <c r="N86" s="55">
        <v>390090</v>
      </c>
    </row>
    <row r="87" spans="1:19" ht="28" x14ac:dyDescent="0.15">
      <c r="A87" s="14">
        <v>13</v>
      </c>
      <c r="B87" s="8">
        <v>40828</v>
      </c>
      <c r="C87" s="15" t="s">
        <v>100</v>
      </c>
      <c r="D87" s="10" t="s">
        <v>268</v>
      </c>
      <c r="E87" s="10" t="s">
        <v>269</v>
      </c>
      <c r="F87" s="12">
        <v>5000</v>
      </c>
      <c r="G87" s="12">
        <v>0</v>
      </c>
      <c r="H87" s="12">
        <v>0</v>
      </c>
      <c r="J87" s="12">
        <f t="shared" si="2"/>
        <v>5000</v>
      </c>
      <c r="K87" s="13" t="s">
        <v>96</v>
      </c>
      <c r="L87" s="11">
        <v>83576</v>
      </c>
      <c r="M87" s="28" t="s">
        <v>415</v>
      </c>
      <c r="N87" s="55">
        <v>390243</v>
      </c>
      <c r="S87" s="30"/>
    </row>
    <row r="88" spans="1:19" ht="70" x14ac:dyDescent="0.15">
      <c r="A88" s="14">
        <v>14</v>
      </c>
      <c r="B88" s="8">
        <v>40828</v>
      </c>
      <c r="C88" s="15" t="s">
        <v>100</v>
      </c>
      <c r="D88" s="10" t="s">
        <v>270</v>
      </c>
      <c r="E88" s="10" t="s">
        <v>271</v>
      </c>
      <c r="F88" s="12">
        <v>3000</v>
      </c>
      <c r="G88" s="12">
        <v>3000</v>
      </c>
      <c r="H88" s="12">
        <v>0</v>
      </c>
      <c r="J88" s="12">
        <f t="shared" si="2"/>
        <v>6000</v>
      </c>
      <c r="K88" s="13" t="s">
        <v>96</v>
      </c>
      <c r="L88" s="30">
        <v>261400</v>
      </c>
      <c r="M88" s="28" t="s">
        <v>411</v>
      </c>
      <c r="N88" s="55">
        <v>390085</v>
      </c>
    </row>
    <row r="89" spans="1:19" ht="42" x14ac:dyDescent="0.15">
      <c r="A89" s="14">
        <v>17</v>
      </c>
      <c r="B89" s="8">
        <v>40828</v>
      </c>
      <c r="C89" s="15" t="s">
        <v>100</v>
      </c>
      <c r="D89" s="10" t="s">
        <v>272</v>
      </c>
      <c r="E89" s="10" t="s">
        <v>262</v>
      </c>
      <c r="F89" s="12">
        <v>0</v>
      </c>
      <c r="G89" s="12">
        <v>0</v>
      </c>
      <c r="H89" s="12">
        <v>2500</v>
      </c>
      <c r="J89" s="12">
        <f t="shared" si="2"/>
        <v>2500</v>
      </c>
      <c r="K89" s="13" t="s">
        <v>96</v>
      </c>
      <c r="L89" s="30">
        <v>48000</v>
      </c>
      <c r="M89" s="28" t="s">
        <v>411</v>
      </c>
      <c r="N89" s="55">
        <v>390078</v>
      </c>
    </row>
    <row r="90" spans="1:19" ht="14" x14ac:dyDescent="0.15">
      <c r="A90" s="14">
        <v>1</v>
      </c>
      <c r="B90" s="8">
        <v>40989</v>
      </c>
      <c r="C90" s="15" t="s">
        <v>100</v>
      </c>
      <c r="D90" s="10" t="s">
        <v>273</v>
      </c>
      <c r="E90" s="10" t="s">
        <v>274</v>
      </c>
      <c r="F90" s="12">
        <v>950</v>
      </c>
      <c r="G90" s="12">
        <v>0</v>
      </c>
      <c r="H90" s="12">
        <v>0</v>
      </c>
      <c r="J90" s="12">
        <v>950</v>
      </c>
      <c r="K90" s="13" t="s">
        <v>96</v>
      </c>
      <c r="L90" s="31">
        <f>1925+950</f>
        <v>2875</v>
      </c>
      <c r="M90" s="55" t="s">
        <v>416</v>
      </c>
      <c r="N90" s="55">
        <v>390161</v>
      </c>
    </row>
    <row r="91" spans="1:19" ht="84" x14ac:dyDescent="0.15">
      <c r="A91" s="14">
        <v>2</v>
      </c>
      <c r="B91" s="8">
        <v>40990</v>
      </c>
      <c r="C91" s="15">
        <v>900</v>
      </c>
      <c r="D91" s="10" t="s">
        <v>275</v>
      </c>
      <c r="E91" s="10" t="s">
        <v>276</v>
      </c>
      <c r="F91" s="12">
        <v>3000</v>
      </c>
      <c r="G91" s="12">
        <v>3000</v>
      </c>
      <c r="H91" s="12">
        <v>0</v>
      </c>
      <c r="J91" s="12">
        <v>6000</v>
      </c>
      <c r="K91" s="13" t="s">
        <v>96</v>
      </c>
      <c r="L91" s="32" t="s">
        <v>428</v>
      </c>
      <c r="M91" s="28" t="s">
        <v>405</v>
      </c>
      <c r="N91" s="55">
        <v>390046</v>
      </c>
    </row>
    <row r="92" spans="1:19" ht="42" x14ac:dyDescent="0.15">
      <c r="A92" s="14">
        <v>3</v>
      </c>
      <c r="B92" s="8">
        <v>40991</v>
      </c>
      <c r="C92" s="15">
        <v>4160</v>
      </c>
      <c r="D92" s="10" t="s">
        <v>277</v>
      </c>
      <c r="E92" s="10" t="s">
        <v>278</v>
      </c>
      <c r="F92" s="12">
        <v>1500</v>
      </c>
      <c r="G92" s="12">
        <v>0</v>
      </c>
      <c r="H92" s="12">
        <v>2500</v>
      </c>
      <c r="J92" s="12">
        <v>4000</v>
      </c>
      <c r="K92" s="13" t="s">
        <v>96</v>
      </c>
      <c r="L92" s="33">
        <v>20000</v>
      </c>
      <c r="M92" s="28" t="s">
        <v>415</v>
      </c>
      <c r="N92" s="55">
        <v>390223.1</v>
      </c>
    </row>
    <row r="93" spans="1:19" ht="56" x14ac:dyDescent="0.15">
      <c r="A93" s="14">
        <v>4</v>
      </c>
      <c r="B93" s="8">
        <v>40992</v>
      </c>
      <c r="C93" s="15" t="s">
        <v>100</v>
      </c>
      <c r="D93" s="10" t="s">
        <v>279</v>
      </c>
      <c r="E93" s="10" t="s">
        <v>280</v>
      </c>
      <c r="F93" s="12">
        <v>1000</v>
      </c>
      <c r="G93" s="12">
        <v>0</v>
      </c>
      <c r="H93" s="12">
        <v>0</v>
      </c>
      <c r="J93" s="12">
        <v>1000</v>
      </c>
      <c r="L93" s="29">
        <v>19776</v>
      </c>
    </row>
    <row r="94" spans="1:19" s="7" customFormat="1" ht="70" x14ac:dyDescent="0.15">
      <c r="B94" s="8">
        <v>41072</v>
      </c>
      <c r="C94" s="15">
        <v>899</v>
      </c>
      <c r="D94" s="10" t="s">
        <v>281</v>
      </c>
      <c r="E94" s="10" t="s">
        <v>282</v>
      </c>
      <c r="F94" s="19">
        <v>2500</v>
      </c>
      <c r="G94" s="19">
        <v>0</v>
      </c>
      <c r="H94" s="19">
        <v>0</v>
      </c>
      <c r="I94" s="19"/>
      <c r="J94" s="19">
        <v>2500</v>
      </c>
      <c r="K94" s="13"/>
      <c r="L94" s="33" t="s">
        <v>427</v>
      </c>
    </row>
    <row r="95" spans="1:19" s="7" customFormat="1" ht="70" x14ac:dyDescent="0.15">
      <c r="B95" s="8">
        <v>41072</v>
      </c>
      <c r="C95" s="15">
        <v>4073</v>
      </c>
      <c r="D95" s="10" t="s">
        <v>283</v>
      </c>
      <c r="E95" s="10" t="s">
        <v>284</v>
      </c>
      <c r="F95" s="19">
        <v>5000</v>
      </c>
      <c r="G95" s="19">
        <v>0</v>
      </c>
      <c r="H95" s="19">
        <v>0</v>
      </c>
      <c r="I95" s="19"/>
      <c r="J95" s="19">
        <v>5000</v>
      </c>
      <c r="K95" s="13" t="s">
        <v>96</v>
      </c>
      <c r="L95" s="34">
        <v>276000</v>
      </c>
      <c r="M95" s="28" t="s">
        <v>414</v>
      </c>
      <c r="N95" s="55">
        <v>390151</v>
      </c>
    </row>
    <row r="96" spans="1:19" s="7" customFormat="1" ht="30" x14ac:dyDescent="0.15">
      <c r="B96" s="8">
        <v>41072</v>
      </c>
      <c r="C96" s="15">
        <v>4135</v>
      </c>
      <c r="D96" s="10" t="s">
        <v>285</v>
      </c>
      <c r="E96" s="10" t="s">
        <v>286</v>
      </c>
      <c r="F96" s="19">
        <v>1500</v>
      </c>
      <c r="G96" s="19">
        <v>0</v>
      </c>
      <c r="H96" s="19">
        <v>2500</v>
      </c>
      <c r="I96" s="19"/>
      <c r="J96" s="19">
        <v>4000</v>
      </c>
      <c r="K96" s="13" t="s">
        <v>96</v>
      </c>
      <c r="L96" s="31" t="s">
        <v>426</v>
      </c>
      <c r="M96" s="28" t="s">
        <v>417</v>
      </c>
      <c r="N96" s="55">
        <v>390295</v>
      </c>
    </row>
    <row r="97" spans="2:14" s="7" customFormat="1" ht="70" x14ac:dyDescent="0.15">
      <c r="B97" s="8">
        <v>41072</v>
      </c>
      <c r="C97" s="15" t="s">
        <v>100</v>
      </c>
      <c r="D97" s="10" t="s">
        <v>270</v>
      </c>
      <c r="E97" s="10" t="s">
        <v>287</v>
      </c>
      <c r="F97" s="19">
        <v>4000</v>
      </c>
      <c r="G97" s="19">
        <v>0</v>
      </c>
      <c r="H97" s="19">
        <v>0</v>
      </c>
      <c r="I97" s="19"/>
      <c r="J97" s="19">
        <v>4000</v>
      </c>
      <c r="K97" s="13" t="s">
        <v>96</v>
      </c>
      <c r="L97" s="30">
        <v>359873</v>
      </c>
      <c r="M97" s="28" t="s">
        <v>411</v>
      </c>
      <c r="N97" s="55">
        <v>390085</v>
      </c>
    </row>
    <row r="98" spans="2:14" s="7" customFormat="1" ht="70" x14ac:dyDescent="0.15">
      <c r="B98" s="8">
        <v>41072</v>
      </c>
      <c r="C98" s="15" t="s">
        <v>100</v>
      </c>
      <c r="D98" s="10" t="s">
        <v>288</v>
      </c>
      <c r="E98" s="10" t="s">
        <v>289</v>
      </c>
      <c r="F98" s="19">
        <v>0</v>
      </c>
      <c r="G98" s="19">
        <v>0</v>
      </c>
      <c r="H98" s="19">
        <v>2500</v>
      </c>
      <c r="I98" s="19"/>
      <c r="J98" s="19">
        <v>2500</v>
      </c>
      <c r="K98" s="13" t="s">
        <v>96</v>
      </c>
      <c r="L98" s="32" t="s">
        <v>425</v>
      </c>
      <c r="M98" s="28" t="s">
        <v>405</v>
      </c>
      <c r="N98" s="55">
        <v>390057</v>
      </c>
    </row>
    <row r="99" spans="2:14" s="7" customFormat="1" ht="70" x14ac:dyDescent="0.15">
      <c r="B99" s="8">
        <v>41191</v>
      </c>
      <c r="C99" s="15">
        <v>901</v>
      </c>
      <c r="D99" s="10" t="s">
        <v>290</v>
      </c>
      <c r="E99" s="10" t="s">
        <v>291</v>
      </c>
      <c r="F99" s="19">
        <v>3000</v>
      </c>
      <c r="G99" s="19">
        <v>0</v>
      </c>
      <c r="H99" s="19">
        <v>0</v>
      </c>
      <c r="I99" s="19"/>
      <c r="J99" s="19">
        <v>3000</v>
      </c>
      <c r="K99" s="13" t="s">
        <v>96</v>
      </c>
      <c r="L99" s="33">
        <v>25615</v>
      </c>
      <c r="M99" s="28" t="s">
        <v>412</v>
      </c>
      <c r="N99" s="55">
        <v>390109</v>
      </c>
    </row>
    <row r="100" spans="2:14" s="7" customFormat="1" ht="140" x14ac:dyDescent="0.15">
      <c r="B100" s="8">
        <v>41191</v>
      </c>
      <c r="C100" s="15">
        <v>903</v>
      </c>
      <c r="D100" s="10" t="s">
        <v>292</v>
      </c>
      <c r="E100" s="10" t="s">
        <v>293</v>
      </c>
      <c r="F100" s="19">
        <v>3500</v>
      </c>
      <c r="G100" s="19">
        <v>0</v>
      </c>
      <c r="H100" s="19">
        <v>0</v>
      </c>
      <c r="I100" s="19"/>
      <c r="J100" s="19">
        <v>3500</v>
      </c>
      <c r="K100" s="13" t="s">
        <v>96</v>
      </c>
      <c r="L100" s="33">
        <v>21728</v>
      </c>
      <c r="M100" s="28" t="s">
        <v>405</v>
      </c>
      <c r="N100" s="55">
        <v>390040.1</v>
      </c>
    </row>
    <row r="101" spans="2:14" s="7" customFormat="1" ht="42" x14ac:dyDescent="0.15">
      <c r="B101" s="8">
        <v>41191</v>
      </c>
      <c r="C101" s="15">
        <v>4020</v>
      </c>
      <c r="D101" s="10" t="s">
        <v>294</v>
      </c>
      <c r="E101" s="10" t="s">
        <v>295</v>
      </c>
      <c r="F101" s="19">
        <v>2082</v>
      </c>
      <c r="G101" s="19">
        <v>0</v>
      </c>
      <c r="H101" s="19">
        <v>0</v>
      </c>
      <c r="I101" s="19"/>
      <c r="J101" s="19">
        <v>2082</v>
      </c>
      <c r="K101" s="13" t="s">
        <v>96</v>
      </c>
      <c r="L101" s="33">
        <v>10500</v>
      </c>
      <c r="M101" s="55" t="s">
        <v>406</v>
      </c>
      <c r="N101" s="55">
        <v>390024</v>
      </c>
    </row>
    <row r="102" spans="2:14" s="7" customFormat="1" ht="84" x14ac:dyDescent="0.15">
      <c r="B102" s="8">
        <v>41191</v>
      </c>
      <c r="C102" s="15">
        <v>4066</v>
      </c>
      <c r="D102" s="10" t="s">
        <v>296</v>
      </c>
      <c r="E102" s="10" t="s">
        <v>297</v>
      </c>
      <c r="F102" s="19">
        <v>2000</v>
      </c>
      <c r="G102" s="19">
        <v>0</v>
      </c>
      <c r="H102" s="19">
        <v>0</v>
      </c>
      <c r="I102" s="19"/>
      <c r="J102" s="19">
        <v>2000</v>
      </c>
      <c r="K102" s="13" t="s">
        <v>96</v>
      </c>
      <c r="L102" s="35">
        <f>6073.5+6639.04</f>
        <v>12712.54</v>
      </c>
      <c r="M102" s="28" t="s">
        <v>412</v>
      </c>
      <c r="N102" s="55">
        <v>390108</v>
      </c>
    </row>
    <row r="103" spans="2:14" s="7" customFormat="1" ht="14" x14ac:dyDescent="0.15">
      <c r="B103" s="8">
        <v>41191</v>
      </c>
      <c r="C103" s="15">
        <v>4095</v>
      </c>
      <c r="D103" s="10" t="s">
        <v>298</v>
      </c>
      <c r="E103" s="10" t="s">
        <v>299</v>
      </c>
      <c r="F103" s="19">
        <v>2000</v>
      </c>
      <c r="G103" s="19">
        <v>0</v>
      </c>
      <c r="H103" s="19">
        <v>0</v>
      </c>
      <c r="I103" s="19"/>
      <c r="J103" s="19">
        <v>2000</v>
      </c>
      <c r="K103" s="13" t="s">
        <v>96</v>
      </c>
      <c r="L103" s="36">
        <v>25000</v>
      </c>
      <c r="M103" s="28" t="s">
        <v>412</v>
      </c>
      <c r="N103" s="55">
        <v>390344</v>
      </c>
    </row>
    <row r="104" spans="2:14" s="7" customFormat="1" ht="70" x14ac:dyDescent="0.15">
      <c r="B104" s="8">
        <v>41191</v>
      </c>
      <c r="C104" s="15">
        <v>4124</v>
      </c>
      <c r="D104" s="10" t="s">
        <v>219</v>
      </c>
      <c r="E104" s="10" t="s">
        <v>300</v>
      </c>
      <c r="F104" s="19"/>
      <c r="G104" s="19">
        <v>0</v>
      </c>
      <c r="H104" s="19">
        <v>5000</v>
      </c>
      <c r="I104" s="19"/>
      <c r="J104" s="19">
        <v>5000</v>
      </c>
      <c r="K104" s="13"/>
      <c r="L104" s="33">
        <v>25000</v>
      </c>
      <c r="M104" s="55" t="s">
        <v>416</v>
      </c>
      <c r="N104" s="55">
        <v>390158</v>
      </c>
    </row>
    <row r="105" spans="2:14" s="7" customFormat="1" ht="98" x14ac:dyDescent="0.15">
      <c r="B105" s="8">
        <v>41191</v>
      </c>
      <c r="C105" s="15">
        <v>4157</v>
      </c>
      <c r="D105" s="10" t="s">
        <v>301</v>
      </c>
      <c r="E105" s="10" t="s">
        <v>302</v>
      </c>
      <c r="F105" s="19">
        <v>3500</v>
      </c>
      <c r="G105" s="19">
        <v>0</v>
      </c>
      <c r="H105" s="19">
        <v>0</v>
      </c>
      <c r="I105" s="19"/>
      <c r="J105" s="19">
        <v>3500</v>
      </c>
      <c r="K105" s="13" t="s">
        <v>96</v>
      </c>
      <c r="L105" s="33">
        <f>(9450+3479+2205)*1.2</f>
        <v>18160.8</v>
      </c>
      <c r="M105" s="28" t="s">
        <v>405</v>
      </c>
      <c r="N105" s="55">
        <v>390049</v>
      </c>
    </row>
    <row r="106" spans="2:14" s="7" customFormat="1" ht="56" x14ac:dyDescent="0.15">
      <c r="B106" s="8">
        <v>41191</v>
      </c>
      <c r="C106" s="15" t="s">
        <v>303</v>
      </c>
      <c r="D106" s="10" t="s">
        <v>304</v>
      </c>
      <c r="E106" s="10" t="s">
        <v>305</v>
      </c>
      <c r="F106" s="19">
        <v>2500</v>
      </c>
      <c r="G106" s="19">
        <v>0</v>
      </c>
      <c r="H106" s="19">
        <v>0</v>
      </c>
      <c r="I106" s="19"/>
      <c r="J106" s="19">
        <v>2500</v>
      </c>
      <c r="K106" s="13" t="s">
        <v>105</v>
      </c>
      <c r="L106" s="33" t="s">
        <v>424</v>
      </c>
    </row>
    <row r="107" spans="2:14" s="7" customFormat="1" ht="70" x14ac:dyDescent="0.15">
      <c r="B107" s="20">
        <v>41353</v>
      </c>
      <c r="C107" s="15">
        <v>4124</v>
      </c>
      <c r="D107" s="10" t="s">
        <v>219</v>
      </c>
      <c r="E107" s="10" t="s">
        <v>306</v>
      </c>
      <c r="F107" s="19">
        <v>4000</v>
      </c>
      <c r="G107" s="19">
        <v>0</v>
      </c>
      <c r="H107" s="19">
        <v>0</v>
      </c>
      <c r="I107" s="19"/>
      <c r="J107" s="19">
        <v>4000</v>
      </c>
      <c r="K107" s="13" t="s">
        <v>96</v>
      </c>
      <c r="L107" s="33">
        <f>25000*1.2</f>
        <v>30000</v>
      </c>
      <c r="M107" s="55" t="s">
        <v>416</v>
      </c>
      <c r="N107" s="55">
        <v>390158</v>
      </c>
    </row>
    <row r="108" spans="2:14" s="7" customFormat="1" ht="70" x14ac:dyDescent="0.15">
      <c r="B108" s="20">
        <v>41353</v>
      </c>
      <c r="C108" s="15" t="s">
        <v>100</v>
      </c>
      <c r="D108" s="10" t="s">
        <v>307</v>
      </c>
      <c r="E108" s="10" t="s">
        <v>308</v>
      </c>
      <c r="F108" s="19">
        <v>3000</v>
      </c>
      <c r="G108" s="19">
        <v>0</v>
      </c>
      <c r="H108" s="19">
        <v>0</v>
      </c>
      <c r="I108" s="19"/>
      <c r="J108" s="19">
        <v>3000</v>
      </c>
      <c r="K108" s="13" t="s">
        <v>96</v>
      </c>
      <c r="L108" s="33">
        <f>9500*1.2</f>
        <v>11400</v>
      </c>
      <c r="M108" s="28" t="s">
        <v>411</v>
      </c>
      <c r="N108" s="55">
        <v>390082</v>
      </c>
    </row>
    <row r="109" spans="2:14" s="7" customFormat="1" ht="56" x14ac:dyDescent="0.15">
      <c r="B109" s="20">
        <v>41422</v>
      </c>
      <c r="C109" s="15">
        <v>4153</v>
      </c>
      <c r="D109" s="10" t="s">
        <v>309</v>
      </c>
      <c r="E109" s="10" t="s">
        <v>310</v>
      </c>
      <c r="F109" s="19">
        <v>4500</v>
      </c>
      <c r="G109" s="19">
        <v>0</v>
      </c>
      <c r="H109" s="19">
        <v>0</v>
      </c>
      <c r="I109" s="19"/>
      <c r="J109" s="19">
        <v>4500</v>
      </c>
      <c r="K109" s="13" t="s">
        <v>96</v>
      </c>
      <c r="L109" s="37">
        <v>181000</v>
      </c>
      <c r="M109" s="28" t="s">
        <v>415</v>
      </c>
      <c r="N109" s="55">
        <v>390229</v>
      </c>
    </row>
    <row r="110" spans="2:14" s="7" customFormat="1" ht="70" x14ac:dyDescent="0.15">
      <c r="B110" s="20">
        <v>41422</v>
      </c>
      <c r="C110" s="15">
        <v>4158</v>
      </c>
      <c r="D110" s="10" t="s">
        <v>311</v>
      </c>
      <c r="E110" s="10" t="s">
        <v>312</v>
      </c>
      <c r="F110" s="19">
        <v>5000</v>
      </c>
      <c r="G110" s="19">
        <v>0</v>
      </c>
      <c r="H110" s="19">
        <v>0</v>
      </c>
      <c r="I110" s="19"/>
      <c r="J110" s="19">
        <v>5000</v>
      </c>
      <c r="K110" s="13" t="s">
        <v>96</v>
      </c>
      <c r="L110" s="33">
        <v>97000</v>
      </c>
      <c r="M110" s="28" t="s">
        <v>410</v>
      </c>
      <c r="N110" s="55">
        <v>390253</v>
      </c>
    </row>
    <row r="111" spans="2:14" s="7" customFormat="1" ht="28" x14ac:dyDescent="0.15">
      <c r="B111" s="20">
        <v>41422</v>
      </c>
      <c r="C111" s="15" t="s">
        <v>100</v>
      </c>
      <c r="D111" s="10" t="s">
        <v>313</v>
      </c>
      <c r="E111" s="10" t="s">
        <v>314</v>
      </c>
      <c r="F111" s="19">
        <v>500</v>
      </c>
      <c r="G111" s="19">
        <v>0</v>
      </c>
      <c r="H111" s="19">
        <v>2500</v>
      </c>
      <c r="I111" s="19"/>
      <c r="J111" s="19">
        <v>3000</v>
      </c>
      <c r="K111" s="13" t="s">
        <v>105</v>
      </c>
      <c r="L111" s="33">
        <v>10000</v>
      </c>
    </row>
    <row r="112" spans="2:14" s="7" customFormat="1" ht="84" x14ac:dyDescent="0.15">
      <c r="B112" s="20">
        <v>41422</v>
      </c>
      <c r="C112" s="15" t="s">
        <v>100</v>
      </c>
      <c r="D112" s="10" t="s">
        <v>315</v>
      </c>
      <c r="E112" s="10" t="s">
        <v>316</v>
      </c>
      <c r="F112" s="19">
        <v>1000</v>
      </c>
      <c r="G112" s="19">
        <v>0</v>
      </c>
      <c r="H112" s="19">
        <v>2500</v>
      </c>
      <c r="I112" s="19"/>
      <c r="J112" s="19">
        <v>3500</v>
      </c>
      <c r="K112" s="13" t="s">
        <v>117</v>
      </c>
      <c r="L112" s="33">
        <f>28132*1.2</f>
        <v>33758.400000000001</v>
      </c>
    </row>
    <row r="113" spans="2:14" s="7" customFormat="1" ht="98" x14ac:dyDescent="0.15">
      <c r="B113" s="20">
        <v>41422</v>
      </c>
      <c r="C113" s="15" t="s">
        <v>100</v>
      </c>
      <c r="D113" s="10" t="s">
        <v>317</v>
      </c>
      <c r="E113" s="10" t="s">
        <v>318</v>
      </c>
      <c r="F113" s="19">
        <v>0</v>
      </c>
      <c r="G113" s="19">
        <v>0</v>
      </c>
      <c r="H113" s="19">
        <v>2500</v>
      </c>
      <c r="I113" s="19"/>
      <c r="J113" s="19">
        <v>2500</v>
      </c>
      <c r="K113" s="13" t="s">
        <v>110</v>
      </c>
      <c r="L113" s="33">
        <v>9984</v>
      </c>
    </row>
    <row r="114" spans="2:14" s="7" customFormat="1" ht="70" x14ac:dyDescent="0.15">
      <c r="B114" s="20">
        <v>41556</v>
      </c>
      <c r="C114" s="15">
        <v>4094</v>
      </c>
      <c r="D114" s="10" t="s">
        <v>319</v>
      </c>
      <c r="E114" s="10" t="s">
        <v>320</v>
      </c>
      <c r="F114" s="19">
        <v>3000</v>
      </c>
      <c r="G114" s="19">
        <v>0</v>
      </c>
      <c r="H114" s="19">
        <v>0</v>
      </c>
      <c r="I114" s="19"/>
      <c r="J114" s="19">
        <v>3000</v>
      </c>
      <c r="K114" s="13" t="s">
        <v>96</v>
      </c>
      <c r="L114" s="38">
        <f>14089.2+89374.8</f>
        <v>103464</v>
      </c>
      <c r="M114" s="28" t="s">
        <v>412</v>
      </c>
      <c r="N114" s="55">
        <v>390132</v>
      </c>
    </row>
    <row r="115" spans="2:14" s="7" customFormat="1" ht="70" x14ac:dyDescent="0.15">
      <c r="B115" s="20">
        <v>41556</v>
      </c>
      <c r="C115" s="15">
        <v>4128</v>
      </c>
      <c r="D115" s="10" t="s">
        <v>200</v>
      </c>
      <c r="E115" s="10" t="s">
        <v>321</v>
      </c>
      <c r="F115" s="19">
        <v>2000</v>
      </c>
      <c r="G115" s="19">
        <v>0</v>
      </c>
      <c r="H115" s="19">
        <v>0</v>
      </c>
      <c r="I115" s="19"/>
      <c r="J115" s="19">
        <v>2000</v>
      </c>
      <c r="K115" s="13" t="s">
        <v>202</v>
      </c>
      <c r="L115" s="29">
        <v>38220</v>
      </c>
    </row>
    <row r="116" spans="2:14" s="7" customFormat="1" ht="70" x14ac:dyDescent="0.15">
      <c r="B116" s="20">
        <v>41556</v>
      </c>
      <c r="C116" s="15">
        <v>4159</v>
      </c>
      <c r="D116" s="10" t="s">
        <v>322</v>
      </c>
      <c r="E116" s="10" t="s">
        <v>323</v>
      </c>
      <c r="F116" s="19">
        <v>0</v>
      </c>
      <c r="G116" s="19">
        <v>0</v>
      </c>
      <c r="H116" s="19">
        <v>2500</v>
      </c>
      <c r="I116" s="19"/>
      <c r="J116" s="19">
        <v>2500</v>
      </c>
      <c r="K116" s="13" t="s">
        <v>99</v>
      </c>
      <c r="L116" s="30">
        <v>17000</v>
      </c>
    </row>
    <row r="117" spans="2:14" s="7" customFormat="1" ht="70" x14ac:dyDescent="0.15">
      <c r="B117" s="20">
        <v>41556</v>
      </c>
      <c r="C117" s="15" t="s">
        <v>100</v>
      </c>
      <c r="D117" s="10" t="s">
        <v>324</v>
      </c>
      <c r="E117" s="10" t="s">
        <v>325</v>
      </c>
      <c r="F117" s="19">
        <v>2000</v>
      </c>
      <c r="G117" s="19">
        <v>0</v>
      </c>
      <c r="H117" s="19">
        <v>0</v>
      </c>
      <c r="I117" s="19"/>
      <c r="J117" s="19">
        <v>2000</v>
      </c>
      <c r="K117" s="13" t="s">
        <v>96</v>
      </c>
      <c r="L117" s="30">
        <f>3500 *1.2</f>
        <v>4200</v>
      </c>
      <c r="M117" s="55" t="s">
        <v>416</v>
      </c>
      <c r="N117" s="55">
        <v>390161</v>
      </c>
    </row>
    <row r="118" spans="2:14" s="7" customFormat="1" ht="28" x14ac:dyDescent="0.15">
      <c r="B118" s="20">
        <v>41556</v>
      </c>
      <c r="C118" s="15" t="s">
        <v>212</v>
      </c>
      <c r="D118" s="10" t="s">
        <v>213</v>
      </c>
      <c r="E118" s="10" t="s">
        <v>326</v>
      </c>
      <c r="F118" s="19">
        <v>3000</v>
      </c>
      <c r="G118" s="19">
        <v>0</v>
      </c>
      <c r="H118" s="19">
        <v>0</v>
      </c>
      <c r="I118" s="19"/>
      <c r="J118" s="19">
        <v>3000</v>
      </c>
      <c r="K118" s="13" t="s">
        <v>96</v>
      </c>
      <c r="L118" s="29">
        <v>14750</v>
      </c>
      <c r="M118" s="28" t="s">
        <v>405</v>
      </c>
      <c r="N118" s="55">
        <v>390040</v>
      </c>
    </row>
    <row r="119" spans="2:14" s="7" customFormat="1" ht="42" x14ac:dyDescent="0.15">
      <c r="B119" s="20">
        <v>41706</v>
      </c>
      <c r="C119" s="15">
        <v>4029</v>
      </c>
      <c r="D119" s="10" t="s">
        <v>327</v>
      </c>
      <c r="E119" s="10" t="s">
        <v>328</v>
      </c>
      <c r="F119" s="19">
        <v>3500</v>
      </c>
      <c r="G119" s="19">
        <v>0</v>
      </c>
      <c r="H119" s="19">
        <v>0</v>
      </c>
      <c r="I119" s="19"/>
      <c r="J119" s="19">
        <v>3500</v>
      </c>
      <c r="K119" s="13" t="s">
        <v>96</v>
      </c>
      <c r="L119" s="39">
        <v>6919</v>
      </c>
      <c r="M119" s="28" t="s">
        <v>412</v>
      </c>
      <c r="N119" s="55">
        <v>390123</v>
      </c>
    </row>
    <row r="120" spans="2:14" s="7" customFormat="1" ht="70" x14ac:dyDescent="0.15">
      <c r="B120" s="20">
        <v>41706</v>
      </c>
      <c r="C120" s="15">
        <v>4097</v>
      </c>
      <c r="D120" s="10" t="s">
        <v>329</v>
      </c>
      <c r="E120" s="10" t="s">
        <v>330</v>
      </c>
      <c r="F120" s="19">
        <v>4000</v>
      </c>
      <c r="G120" s="19">
        <v>0</v>
      </c>
      <c r="H120" s="19">
        <v>0</v>
      </c>
      <c r="I120" s="19"/>
      <c r="J120" s="19">
        <v>4000</v>
      </c>
      <c r="K120" s="13" t="s">
        <v>96</v>
      </c>
      <c r="L120" s="40">
        <f>33354*1.2</f>
        <v>40024.799999999996</v>
      </c>
      <c r="M120" s="28" t="s">
        <v>412</v>
      </c>
      <c r="N120" s="55">
        <v>390135</v>
      </c>
    </row>
    <row r="121" spans="2:14" s="7" customFormat="1" ht="70" x14ac:dyDescent="0.15">
      <c r="B121" s="20">
        <v>41706</v>
      </c>
      <c r="C121" s="15">
        <v>4148</v>
      </c>
      <c r="D121" s="10" t="s">
        <v>420</v>
      </c>
      <c r="E121" s="10" t="s">
        <v>338</v>
      </c>
      <c r="F121" s="19">
        <v>3000</v>
      </c>
      <c r="G121" s="19">
        <v>0</v>
      </c>
      <c r="H121" s="19">
        <v>0</v>
      </c>
      <c r="I121" s="19"/>
      <c r="J121" s="19">
        <v>3000</v>
      </c>
      <c r="K121" s="13" t="s">
        <v>96</v>
      </c>
      <c r="L121" s="39">
        <v>10000</v>
      </c>
      <c r="M121" s="28" t="s">
        <v>413</v>
      </c>
      <c r="N121" s="55">
        <v>390284</v>
      </c>
    </row>
    <row r="122" spans="2:14" s="7" customFormat="1" ht="28" x14ac:dyDescent="0.15">
      <c r="B122" s="20">
        <v>41706</v>
      </c>
      <c r="C122" s="15" t="s">
        <v>100</v>
      </c>
      <c r="D122" s="10" t="s">
        <v>339</v>
      </c>
      <c r="E122" s="10" t="s">
        <v>340</v>
      </c>
      <c r="F122" s="19">
        <v>5000</v>
      </c>
      <c r="G122" s="19">
        <v>0</v>
      </c>
      <c r="H122" s="19">
        <v>0</v>
      </c>
      <c r="I122" s="19"/>
      <c r="J122" s="19">
        <v>5000</v>
      </c>
      <c r="K122" s="13" t="s">
        <v>96</v>
      </c>
      <c r="L122" s="40">
        <v>133374</v>
      </c>
      <c r="M122" s="55" t="s">
        <v>407</v>
      </c>
      <c r="N122" s="55">
        <v>390004</v>
      </c>
    </row>
    <row r="123" spans="2:14" s="7" customFormat="1" ht="28" x14ac:dyDescent="0.15">
      <c r="B123" s="20">
        <v>41706</v>
      </c>
      <c r="C123" s="15" t="s">
        <v>100</v>
      </c>
      <c r="D123" s="10" t="s">
        <v>341</v>
      </c>
      <c r="E123" s="10" t="s">
        <v>342</v>
      </c>
      <c r="F123" s="19">
        <v>0</v>
      </c>
      <c r="G123" s="19">
        <v>0</v>
      </c>
      <c r="H123" s="19">
        <v>2500</v>
      </c>
      <c r="I123" s="19"/>
      <c r="J123" s="19">
        <v>2500</v>
      </c>
      <c r="K123" s="6" t="s">
        <v>110</v>
      </c>
      <c r="L123" s="39">
        <v>14541.6</v>
      </c>
    </row>
    <row r="124" spans="2:14" s="7" customFormat="1" ht="28" x14ac:dyDescent="0.15">
      <c r="B124" s="20">
        <v>41706</v>
      </c>
      <c r="C124" s="15" t="s">
        <v>100</v>
      </c>
      <c r="D124" s="10" t="s">
        <v>343</v>
      </c>
      <c r="E124" s="10" t="s">
        <v>344</v>
      </c>
      <c r="F124" s="19">
        <v>3500</v>
      </c>
      <c r="G124" s="19">
        <v>0</v>
      </c>
      <c r="H124" s="19">
        <v>0</v>
      </c>
      <c r="I124" s="19"/>
      <c r="J124" s="19">
        <v>3500</v>
      </c>
      <c r="K124" s="13" t="s">
        <v>96</v>
      </c>
      <c r="L124" s="39">
        <v>217000</v>
      </c>
      <c r="M124" s="28" t="s">
        <v>412</v>
      </c>
      <c r="N124" s="55">
        <v>390126</v>
      </c>
    </row>
    <row r="125" spans="2:14" s="7" customFormat="1" ht="70" x14ac:dyDescent="0.15">
      <c r="B125" s="20">
        <v>41789</v>
      </c>
      <c r="C125" s="15">
        <v>4084</v>
      </c>
      <c r="D125" s="10" t="s">
        <v>345</v>
      </c>
      <c r="E125" s="10" t="s">
        <v>346</v>
      </c>
      <c r="F125" s="19">
        <v>3000</v>
      </c>
      <c r="G125" s="19">
        <v>0</v>
      </c>
      <c r="H125" s="19">
        <v>0</v>
      </c>
      <c r="I125" s="19"/>
      <c r="J125" s="19">
        <v>3000</v>
      </c>
      <c r="K125" s="13" t="s">
        <v>96</v>
      </c>
      <c r="L125" s="22">
        <v>3500</v>
      </c>
      <c r="M125" s="28" t="s">
        <v>410</v>
      </c>
      <c r="N125" s="55">
        <v>390265</v>
      </c>
    </row>
    <row r="126" spans="2:14" s="7" customFormat="1" ht="98" x14ac:dyDescent="0.15">
      <c r="B126" s="20">
        <v>41789</v>
      </c>
      <c r="C126" s="15">
        <v>4088</v>
      </c>
      <c r="D126" s="10" t="s">
        <v>347</v>
      </c>
      <c r="E126" s="10" t="s">
        <v>348</v>
      </c>
      <c r="F126" s="19">
        <v>3200</v>
      </c>
      <c r="G126" s="19">
        <v>0</v>
      </c>
      <c r="H126" s="19">
        <v>0</v>
      </c>
      <c r="I126" s="19"/>
      <c r="J126" s="19">
        <v>3200</v>
      </c>
      <c r="K126" s="13" t="s">
        <v>96</v>
      </c>
      <c r="L126" s="25">
        <f>18420*1.2</f>
        <v>22104</v>
      </c>
      <c r="M126" s="28" t="s">
        <v>413</v>
      </c>
      <c r="N126" s="55">
        <v>390239</v>
      </c>
    </row>
    <row r="127" spans="2:14" s="7" customFormat="1" ht="98" x14ac:dyDescent="0.15">
      <c r="B127" s="20">
        <v>41789</v>
      </c>
      <c r="C127" s="15">
        <v>4131</v>
      </c>
      <c r="D127" s="10" t="s">
        <v>349</v>
      </c>
      <c r="E127" s="10" t="s">
        <v>350</v>
      </c>
      <c r="F127" s="19">
        <v>1000</v>
      </c>
      <c r="G127" s="19">
        <v>0</v>
      </c>
      <c r="H127" s="19">
        <v>2500</v>
      </c>
      <c r="I127" s="19"/>
      <c r="J127" s="19">
        <v>3500</v>
      </c>
      <c r="K127" s="13" t="s">
        <v>96</v>
      </c>
      <c r="L127" s="22">
        <v>13000</v>
      </c>
      <c r="M127" s="28" t="s">
        <v>411</v>
      </c>
      <c r="N127" s="55">
        <v>390077</v>
      </c>
    </row>
    <row r="128" spans="2:14" s="7" customFormat="1" ht="84" x14ac:dyDescent="0.15">
      <c r="B128" s="20">
        <v>41789</v>
      </c>
      <c r="C128" s="15">
        <v>4165</v>
      </c>
      <c r="D128" s="10" t="s">
        <v>351</v>
      </c>
      <c r="E128" s="10" t="s">
        <v>352</v>
      </c>
      <c r="F128" s="19">
        <v>4600</v>
      </c>
      <c r="G128" s="19">
        <v>0</v>
      </c>
      <c r="H128" s="19">
        <v>0</v>
      </c>
      <c r="I128" s="19"/>
      <c r="J128" s="19">
        <v>4600</v>
      </c>
      <c r="K128" s="13" t="s">
        <v>96</v>
      </c>
      <c r="L128" s="25">
        <v>59434.559999999998</v>
      </c>
      <c r="M128" s="28" t="s">
        <v>417</v>
      </c>
      <c r="N128" s="55">
        <v>390317</v>
      </c>
    </row>
    <row r="129" spans="2:14" s="7" customFormat="1" ht="14" x14ac:dyDescent="0.15">
      <c r="B129" s="20">
        <v>41789</v>
      </c>
      <c r="C129" s="15" t="s">
        <v>100</v>
      </c>
      <c r="D129" s="10" t="s">
        <v>353</v>
      </c>
      <c r="E129" s="10" t="s">
        <v>354</v>
      </c>
      <c r="F129" s="19">
        <v>1850</v>
      </c>
      <c r="G129" s="19">
        <v>0</v>
      </c>
      <c r="H129" s="19">
        <v>0</v>
      </c>
      <c r="I129" s="19"/>
      <c r="J129" s="19">
        <v>1850</v>
      </c>
      <c r="K129" s="13" t="s">
        <v>110</v>
      </c>
      <c r="L129" s="24">
        <v>12000</v>
      </c>
    </row>
    <row r="130" spans="2:14" s="7" customFormat="1" ht="70" x14ac:dyDescent="0.15">
      <c r="B130" s="20">
        <v>41789</v>
      </c>
      <c r="C130" s="15" t="s">
        <v>100</v>
      </c>
      <c r="D130" s="10" t="s">
        <v>355</v>
      </c>
      <c r="E130" s="10" t="s">
        <v>356</v>
      </c>
      <c r="F130" s="19">
        <v>2500</v>
      </c>
      <c r="G130" s="19">
        <v>0</v>
      </c>
      <c r="H130" s="19">
        <v>0</v>
      </c>
      <c r="I130" s="19"/>
      <c r="J130" s="19">
        <v>2500</v>
      </c>
      <c r="K130" s="13" t="s">
        <v>96</v>
      </c>
      <c r="L130" s="22">
        <v>2600</v>
      </c>
      <c r="M130" s="28" t="s">
        <v>413</v>
      </c>
      <c r="N130" s="55">
        <v>390287.1</v>
      </c>
    </row>
    <row r="131" spans="2:14" s="7" customFormat="1" ht="14" x14ac:dyDescent="0.15">
      <c r="B131" s="20">
        <v>41789</v>
      </c>
      <c r="C131" s="15" t="s">
        <v>100</v>
      </c>
      <c r="D131" s="10" t="s">
        <v>357</v>
      </c>
      <c r="E131" s="10" t="s">
        <v>358</v>
      </c>
      <c r="F131" s="19">
        <v>5000</v>
      </c>
      <c r="G131" s="19">
        <v>0</v>
      </c>
      <c r="H131" s="19">
        <v>0</v>
      </c>
      <c r="I131" s="19"/>
      <c r="J131" s="19">
        <v>5000</v>
      </c>
      <c r="K131" s="13" t="s">
        <v>96</v>
      </c>
      <c r="L131" s="25">
        <f>192760+20360</f>
        <v>213120</v>
      </c>
      <c r="M131" s="55" t="s">
        <v>416</v>
      </c>
      <c r="N131" s="55">
        <v>390176</v>
      </c>
    </row>
    <row r="132" spans="2:14" s="7" customFormat="1" ht="98" x14ac:dyDescent="0.15">
      <c r="B132" s="20">
        <v>41920</v>
      </c>
      <c r="C132" s="15">
        <v>4039</v>
      </c>
      <c r="D132" s="10" t="s">
        <v>359</v>
      </c>
      <c r="E132" s="10" t="s">
        <v>360</v>
      </c>
      <c r="F132" s="19">
        <v>4000</v>
      </c>
      <c r="G132" s="19">
        <v>0</v>
      </c>
      <c r="H132" s="19">
        <v>0</v>
      </c>
      <c r="I132" s="19"/>
      <c r="J132" s="19">
        <v>4000</v>
      </c>
      <c r="K132" s="13" t="s">
        <v>96</v>
      </c>
      <c r="L132" s="25">
        <v>22000</v>
      </c>
      <c r="M132" s="28" t="s">
        <v>415</v>
      </c>
      <c r="N132" s="55">
        <v>390225</v>
      </c>
    </row>
    <row r="133" spans="2:14" s="7" customFormat="1" ht="70" x14ac:dyDescent="0.15">
      <c r="B133" s="20">
        <v>41920</v>
      </c>
      <c r="C133" s="15">
        <v>4157</v>
      </c>
      <c r="D133" s="10" t="s">
        <v>361</v>
      </c>
      <c r="E133" s="10" t="s">
        <v>362</v>
      </c>
      <c r="F133" s="19">
        <v>3000</v>
      </c>
      <c r="G133" s="19">
        <v>0</v>
      </c>
      <c r="H133" s="19">
        <v>0</v>
      </c>
      <c r="I133" s="19"/>
      <c r="J133" s="19">
        <v>3000</v>
      </c>
      <c r="K133" s="13" t="s">
        <v>96</v>
      </c>
      <c r="L133" s="22">
        <f>(14273.35+690+550+470+1025+550)*1.2</f>
        <v>21070.019999999997</v>
      </c>
      <c r="M133" s="28" t="s">
        <v>405</v>
      </c>
      <c r="N133" s="55">
        <v>390049</v>
      </c>
    </row>
    <row r="134" spans="2:14" s="7" customFormat="1" ht="70" x14ac:dyDescent="0.15">
      <c r="B134" s="20">
        <v>41920</v>
      </c>
      <c r="C134" s="15">
        <v>4164</v>
      </c>
      <c r="D134" s="10" t="s">
        <v>363</v>
      </c>
      <c r="E134" s="10" t="s">
        <v>364</v>
      </c>
      <c r="F134" s="19">
        <v>2000</v>
      </c>
      <c r="G134" s="19">
        <v>0</v>
      </c>
      <c r="H134" s="19">
        <v>5000</v>
      </c>
      <c r="I134" s="19"/>
      <c r="J134" s="19">
        <v>7000</v>
      </c>
      <c r="K134" s="13"/>
      <c r="L134" s="22">
        <v>50000</v>
      </c>
    </row>
    <row r="135" spans="2:14" s="7" customFormat="1" ht="70" x14ac:dyDescent="0.15">
      <c r="B135" s="20">
        <v>41920</v>
      </c>
      <c r="C135" s="15" t="s">
        <v>365</v>
      </c>
      <c r="D135" s="10" t="s">
        <v>366</v>
      </c>
      <c r="E135" s="10" t="s">
        <v>367</v>
      </c>
      <c r="F135" s="19">
        <v>3500</v>
      </c>
      <c r="G135" s="19">
        <v>0</v>
      </c>
      <c r="H135" s="19">
        <v>0</v>
      </c>
      <c r="I135" s="19"/>
      <c r="J135" s="19">
        <v>3500</v>
      </c>
      <c r="K135" s="13" t="s">
        <v>96</v>
      </c>
      <c r="L135" s="22">
        <v>207903.35</v>
      </c>
      <c r="M135" s="28" t="s">
        <v>417</v>
      </c>
      <c r="N135" s="55">
        <v>390318</v>
      </c>
    </row>
    <row r="136" spans="2:14" s="7" customFormat="1" ht="70" x14ac:dyDescent="0.15">
      <c r="B136" s="20">
        <v>41920</v>
      </c>
      <c r="C136" s="15" t="s">
        <v>100</v>
      </c>
      <c r="D136" s="10" t="s">
        <v>368</v>
      </c>
      <c r="E136" s="10" t="s">
        <v>369</v>
      </c>
      <c r="F136" s="19">
        <v>2000</v>
      </c>
      <c r="G136" s="19">
        <v>0</v>
      </c>
      <c r="H136" s="19">
        <v>0</v>
      </c>
      <c r="I136" s="19"/>
      <c r="J136" s="19">
        <v>2000</v>
      </c>
      <c r="K136" s="13"/>
      <c r="L136" s="24">
        <v>6451</v>
      </c>
    </row>
    <row r="137" spans="2:14" s="7" customFormat="1" ht="84" x14ac:dyDescent="0.15">
      <c r="B137" s="20">
        <v>41920</v>
      </c>
      <c r="C137" s="15" t="s">
        <v>100</v>
      </c>
      <c r="D137" s="10" t="s">
        <v>370</v>
      </c>
      <c r="E137" s="10" t="s">
        <v>371</v>
      </c>
      <c r="F137" s="19">
        <v>3000</v>
      </c>
      <c r="G137" s="19">
        <v>0</v>
      </c>
      <c r="H137" s="19">
        <v>0</v>
      </c>
      <c r="I137" s="19"/>
      <c r="J137" s="19">
        <v>3000</v>
      </c>
      <c r="K137" s="13"/>
      <c r="L137" s="25">
        <v>343920</v>
      </c>
    </row>
    <row r="138" spans="2:14" s="7" customFormat="1" x14ac:dyDescent="0.15">
      <c r="B138" s="20"/>
      <c r="C138" s="15"/>
      <c r="D138" s="10"/>
      <c r="E138" s="10"/>
      <c r="F138" s="19"/>
      <c r="G138" s="19"/>
      <c r="H138" s="19"/>
      <c r="I138" s="19"/>
      <c r="J138" s="19"/>
      <c r="K138" s="13"/>
      <c r="L138" s="6"/>
    </row>
    <row r="139" spans="2:14" s="7" customFormat="1" ht="42" x14ac:dyDescent="0.15">
      <c r="B139" s="20">
        <v>42083</v>
      </c>
      <c r="C139" s="15">
        <v>4091</v>
      </c>
      <c r="D139" s="10" t="s">
        <v>372</v>
      </c>
      <c r="E139" s="10" t="s">
        <v>373</v>
      </c>
      <c r="F139" s="19">
        <v>4000</v>
      </c>
      <c r="G139" s="19">
        <v>0</v>
      </c>
      <c r="H139" s="19"/>
      <c r="I139" s="19">
        <v>2500</v>
      </c>
      <c r="J139" s="12">
        <v>6500</v>
      </c>
      <c r="L139" s="22">
        <f>22830+5262+3000</f>
        <v>31092</v>
      </c>
    </row>
    <row r="140" spans="2:14" s="7" customFormat="1" ht="70" x14ac:dyDescent="0.15">
      <c r="B140" s="20">
        <v>42083</v>
      </c>
      <c r="C140" s="15" t="s">
        <v>100</v>
      </c>
      <c r="D140" s="10" t="s">
        <v>374</v>
      </c>
      <c r="E140" s="10" t="s">
        <v>375</v>
      </c>
      <c r="F140" s="19">
        <v>3000</v>
      </c>
      <c r="G140" s="19">
        <v>0</v>
      </c>
      <c r="H140" s="19"/>
      <c r="I140" s="19"/>
      <c r="J140" s="12">
        <v>3000</v>
      </c>
      <c r="L140" s="22">
        <v>19633.400000000001</v>
      </c>
      <c r="M140" s="28" t="s">
        <v>413</v>
      </c>
      <c r="N140" s="55">
        <v>390288</v>
      </c>
    </row>
    <row r="141" spans="2:14" s="7" customFormat="1" ht="98" x14ac:dyDescent="0.15">
      <c r="B141" s="20">
        <v>42083</v>
      </c>
      <c r="C141" s="15" t="s">
        <v>100</v>
      </c>
      <c r="D141" s="10" t="s">
        <v>421</v>
      </c>
      <c r="E141" s="10" t="s">
        <v>376</v>
      </c>
      <c r="F141" s="19">
        <v>4100</v>
      </c>
      <c r="G141" s="19">
        <v>0</v>
      </c>
      <c r="H141" s="19"/>
      <c r="I141" s="19">
        <v>5000</v>
      </c>
      <c r="J141" s="12">
        <v>9100</v>
      </c>
      <c r="L141" s="24">
        <f>49500*1.2</f>
        <v>59400</v>
      </c>
      <c r="M141" s="28" t="s">
        <v>411</v>
      </c>
      <c r="N141" s="55">
        <v>390082</v>
      </c>
    </row>
    <row r="142" spans="2:14" s="7" customFormat="1" ht="98" x14ac:dyDescent="0.15">
      <c r="B142" s="20">
        <v>42177</v>
      </c>
      <c r="C142" s="15">
        <v>4004</v>
      </c>
      <c r="D142" s="10" t="s">
        <v>225</v>
      </c>
      <c r="E142" s="10" t="s">
        <v>377</v>
      </c>
      <c r="F142" s="19">
        <v>3000</v>
      </c>
      <c r="G142" s="19">
        <v>0</v>
      </c>
      <c r="H142" s="19"/>
      <c r="I142" s="19">
        <v>0</v>
      </c>
      <c r="J142" s="12">
        <v>3000</v>
      </c>
      <c r="L142" s="23">
        <v>136000</v>
      </c>
      <c r="M142" s="28" t="s">
        <v>410</v>
      </c>
      <c r="N142" s="55">
        <v>390293</v>
      </c>
    </row>
    <row r="143" spans="2:14" s="7" customFormat="1" ht="56" x14ac:dyDescent="0.15">
      <c r="B143" s="20">
        <v>42177</v>
      </c>
      <c r="C143" s="15">
        <v>4075</v>
      </c>
      <c r="D143" s="10" t="s">
        <v>378</v>
      </c>
      <c r="E143" s="10" t="s">
        <v>379</v>
      </c>
      <c r="F143" s="19">
        <v>3000</v>
      </c>
      <c r="G143" s="19">
        <v>0</v>
      </c>
      <c r="H143" s="19"/>
      <c r="I143" s="19">
        <v>0</v>
      </c>
      <c r="J143" s="12">
        <v>3000</v>
      </c>
      <c r="L143" s="22">
        <v>8419</v>
      </c>
      <c r="M143" s="55" t="s">
        <v>416</v>
      </c>
      <c r="N143" s="55">
        <v>390170</v>
      </c>
    </row>
    <row r="144" spans="2:14" s="7" customFormat="1" ht="70" x14ac:dyDescent="0.15">
      <c r="B144" s="20">
        <v>42177</v>
      </c>
      <c r="C144" s="15">
        <v>4082</v>
      </c>
      <c r="D144" s="10" t="s">
        <v>380</v>
      </c>
      <c r="E144" s="10" t="s">
        <v>381</v>
      </c>
      <c r="F144" s="19">
        <v>5000</v>
      </c>
      <c r="G144" s="19">
        <v>0</v>
      </c>
      <c r="H144" s="19"/>
      <c r="I144" s="19">
        <v>0</v>
      </c>
      <c r="J144" s="12">
        <v>5000</v>
      </c>
      <c r="L144" s="22">
        <v>120000</v>
      </c>
      <c r="M144" s="28" t="s">
        <v>417</v>
      </c>
      <c r="N144" s="55">
        <v>390320</v>
      </c>
    </row>
    <row r="145" spans="2:14" s="7" customFormat="1" ht="42" x14ac:dyDescent="0.15">
      <c r="B145" s="20">
        <v>42177</v>
      </c>
      <c r="C145" s="15" t="s">
        <v>100</v>
      </c>
      <c r="D145" s="10" t="s">
        <v>205</v>
      </c>
      <c r="E145" s="10" t="s">
        <v>382</v>
      </c>
      <c r="F145" s="19">
        <v>0</v>
      </c>
      <c r="G145" s="19">
        <v>5000</v>
      </c>
      <c r="H145" s="19"/>
      <c r="I145" s="19">
        <v>0</v>
      </c>
      <c r="J145" s="12">
        <v>5000</v>
      </c>
      <c r="L145" s="22">
        <v>35000</v>
      </c>
      <c r="M145" s="28" t="s">
        <v>415</v>
      </c>
      <c r="N145" s="55">
        <v>390220</v>
      </c>
    </row>
    <row r="146" spans="2:14" s="7" customFormat="1" ht="56" x14ac:dyDescent="0.15">
      <c r="B146" s="20">
        <v>42177</v>
      </c>
      <c r="C146" s="15" t="s">
        <v>100</v>
      </c>
      <c r="D146" s="10" t="s">
        <v>383</v>
      </c>
      <c r="E146" s="10" t="s">
        <v>384</v>
      </c>
      <c r="F146" s="19">
        <v>4500</v>
      </c>
      <c r="G146" s="19">
        <v>0</v>
      </c>
      <c r="H146" s="19"/>
      <c r="I146" s="19">
        <v>0</v>
      </c>
      <c r="J146" s="12">
        <v>4500</v>
      </c>
      <c r="L146" s="22">
        <v>143625</v>
      </c>
      <c r="M146" s="28" t="s">
        <v>411</v>
      </c>
      <c r="N146" s="55">
        <v>390070</v>
      </c>
    </row>
    <row r="147" spans="2:14" s="7" customFormat="1" ht="56" x14ac:dyDescent="0.15">
      <c r="B147" s="20">
        <v>42177</v>
      </c>
      <c r="C147" s="15" t="s">
        <v>100</v>
      </c>
      <c r="D147" s="10" t="s">
        <v>385</v>
      </c>
      <c r="E147" s="10" t="s">
        <v>386</v>
      </c>
      <c r="F147" s="19">
        <v>2000</v>
      </c>
      <c r="G147" s="19">
        <v>0</v>
      </c>
      <c r="H147" s="19"/>
      <c r="I147" s="19">
        <v>0</v>
      </c>
      <c r="J147" s="12">
        <v>2000</v>
      </c>
      <c r="L147" s="22">
        <f>13206*1.2</f>
        <v>15847.199999999999</v>
      </c>
      <c r="M147" s="28" t="s">
        <v>413</v>
      </c>
      <c r="N147" s="55">
        <v>390287</v>
      </c>
    </row>
    <row r="148" spans="2:14" s="7" customFormat="1" ht="112" x14ac:dyDescent="0.15">
      <c r="B148" s="20">
        <v>42177</v>
      </c>
      <c r="C148" s="15" t="s">
        <v>100</v>
      </c>
      <c r="D148" s="10" t="s">
        <v>387</v>
      </c>
      <c r="E148" s="10" t="s">
        <v>388</v>
      </c>
      <c r="F148" s="19"/>
      <c r="G148" s="19">
        <v>0</v>
      </c>
      <c r="H148" s="19"/>
      <c r="I148" s="19">
        <v>0</v>
      </c>
      <c r="J148" s="12">
        <v>0</v>
      </c>
      <c r="L148" s="22">
        <v>273275</v>
      </c>
      <c r="M148" s="55" t="s">
        <v>416</v>
      </c>
      <c r="N148" s="55">
        <v>390171</v>
      </c>
    </row>
    <row r="149" spans="2:14" s="7" customFormat="1" ht="28" x14ac:dyDescent="0.15">
      <c r="B149" s="20">
        <v>42284</v>
      </c>
      <c r="C149" s="15">
        <v>4067</v>
      </c>
      <c r="D149" s="22" t="s">
        <v>423</v>
      </c>
      <c r="E149" s="10" t="s">
        <v>389</v>
      </c>
      <c r="F149" s="19"/>
      <c r="G149" s="19">
        <v>2550</v>
      </c>
      <c r="H149" s="19"/>
      <c r="I149" s="19">
        <v>0</v>
      </c>
      <c r="J149" s="12">
        <v>2550</v>
      </c>
      <c r="L149" s="22">
        <v>17460</v>
      </c>
      <c r="M149" s="28" t="s">
        <v>411</v>
      </c>
      <c r="N149" s="55">
        <v>390084</v>
      </c>
    </row>
    <row r="150" spans="2:14" s="7" customFormat="1" ht="98" x14ac:dyDescent="0.15">
      <c r="B150" s="20">
        <v>42284</v>
      </c>
      <c r="C150" s="15">
        <v>4090</v>
      </c>
      <c r="D150" s="10" t="s">
        <v>390</v>
      </c>
      <c r="E150" s="10" t="s">
        <v>391</v>
      </c>
      <c r="F150" s="19">
        <v>3300</v>
      </c>
      <c r="G150" s="19">
        <v>0</v>
      </c>
      <c r="H150" s="19"/>
      <c r="I150" s="19">
        <v>5000</v>
      </c>
      <c r="J150" s="12">
        <v>8300</v>
      </c>
      <c r="L150" s="22" t="s">
        <v>422</v>
      </c>
      <c r="M150" s="28" t="s">
        <v>418</v>
      </c>
      <c r="N150" s="55">
        <v>390261</v>
      </c>
    </row>
    <row r="151" spans="2:14" s="7" customFormat="1" ht="112" x14ac:dyDescent="0.15">
      <c r="B151" s="20">
        <v>42284</v>
      </c>
      <c r="C151" s="15">
        <v>4093</v>
      </c>
      <c r="D151" s="10" t="s">
        <v>392</v>
      </c>
      <c r="E151" s="10" t="s">
        <v>393</v>
      </c>
      <c r="F151" s="19">
        <v>3950</v>
      </c>
      <c r="G151" s="19">
        <v>0</v>
      </c>
      <c r="H151" s="19"/>
      <c r="I151" s="19">
        <v>0</v>
      </c>
      <c r="J151" s="12">
        <v>3950</v>
      </c>
      <c r="L151" s="22">
        <v>426573</v>
      </c>
      <c r="M151" s="28"/>
      <c r="N151" s="55"/>
    </row>
    <row r="152" spans="2:14" s="7" customFormat="1" ht="56" x14ac:dyDescent="0.15">
      <c r="B152" s="20">
        <v>42284</v>
      </c>
      <c r="C152" s="15">
        <v>4131</v>
      </c>
      <c r="D152" s="10" t="s">
        <v>394</v>
      </c>
      <c r="E152" s="10" t="s">
        <v>395</v>
      </c>
      <c r="F152" s="19">
        <v>4250</v>
      </c>
      <c r="G152" s="19"/>
      <c r="H152" s="19">
        <v>5000</v>
      </c>
      <c r="I152" s="19"/>
      <c r="J152" s="12">
        <v>9250</v>
      </c>
      <c r="L152" s="22">
        <f>116520+24415</f>
        <v>140935</v>
      </c>
      <c r="M152" s="28" t="s">
        <v>411</v>
      </c>
      <c r="N152" s="55">
        <v>390077</v>
      </c>
    </row>
    <row r="153" spans="2:14" s="7" customFormat="1" ht="70" x14ac:dyDescent="0.15">
      <c r="B153" s="20">
        <v>42284</v>
      </c>
      <c r="C153" s="15">
        <v>4165</v>
      </c>
      <c r="D153" s="10" t="s">
        <v>396</v>
      </c>
      <c r="E153" s="10" t="s">
        <v>397</v>
      </c>
      <c r="F153" s="19">
        <v>4700</v>
      </c>
      <c r="G153" s="19">
        <v>0</v>
      </c>
      <c r="H153" s="19"/>
      <c r="I153" s="19">
        <v>5000</v>
      </c>
      <c r="J153" s="12">
        <v>9700</v>
      </c>
      <c r="L153" s="22">
        <v>67778</v>
      </c>
      <c r="M153" s="28" t="s">
        <v>417</v>
      </c>
      <c r="N153" s="55">
        <v>390317</v>
      </c>
    </row>
    <row r="154" spans="2:14" s="7" customFormat="1" ht="56" x14ac:dyDescent="0.15">
      <c r="B154" s="20">
        <v>42284</v>
      </c>
      <c r="C154" s="15" t="s">
        <v>100</v>
      </c>
      <c r="D154" s="10" t="s">
        <v>398</v>
      </c>
      <c r="E154" s="10" t="s">
        <v>399</v>
      </c>
      <c r="F154" s="52">
        <v>1200</v>
      </c>
      <c r="G154" s="19">
        <v>0</v>
      </c>
      <c r="H154" s="19"/>
      <c r="I154" s="19" t="s">
        <v>400</v>
      </c>
      <c r="J154" s="12">
        <v>3275</v>
      </c>
      <c r="L154" s="22">
        <v>2200</v>
      </c>
      <c r="M154" s="55" t="s">
        <v>407</v>
      </c>
      <c r="N154" s="55">
        <v>390012</v>
      </c>
    </row>
    <row r="155" spans="2:14" s="7" customFormat="1" ht="28.5" customHeight="1" x14ac:dyDescent="0.15">
      <c r="B155" s="20">
        <v>42284</v>
      </c>
      <c r="C155" s="15" t="s">
        <v>100</v>
      </c>
      <c r="D155" s="10" t="s">
        <v>401</v>
      </c>
      <c r="E155" s="10" t="s">
        <v>402</v>
      </c>
      <c r="F155" s="19">
        <v>2900</v>
      </c>
      <c r="G155" s="19">
        <v>0</v>
      </c>
      <c r="H155" s="19"/>
      <c r="I155" s="19">
        <v>2500</v>
      </c>
      <c r="J155" s="12">
        <v>5400</v>
      </c>
      <c r="L155" s="22">
        <v>15000</v>
      </c>
      <c r="M155" s="28" t="s">
        <v>411</v>
      </c>
      <c r="N155" s="55">
        <v>390093</v>
      </c>
    </row>
    <row r="156" spans="2:14" s="7" customFormat="1" ht="28" x14ac:dyDescent="0.15">
      <c r="B156" s="20">
        <v>42452</v>
      </c>
      <c r="C156" s="15"/>
      <c r="D156" s="10" t="s">
        <v>431</v>
      </c>
      <c r="E156" s="10" t="s">
        <v>432</v>
      </c>
      <c r="F156" s="19">
        <v>2500</v>
      </c>
      <c r="G156" s="19">
        <v>0</v>
      </c>
      <c r="H156" s="19"/>
      <c r="I156" s="19"/>
      <c r="J156" s="19">
        <v>2500</v>
      </c>
      <c r="K156" s="13" t="s">
        <v>100</v>
      </c>
      <c r="L156" s="22">
        <f>2485*1.2</f>
        <v>2982</v>
      </c>
    </row>
    <row r="157" spans="2:14" s="7" customFormat="1" ht="14" x14ac:dyDescent="0.15">
      <c r="B157" s="20">
        <v>42452</v>
      </c>
      <c r="C157" s="54">
        <v>4121</v>
      </c>
      <c r="D157" s="10" t="s">
        <v>433</v>
      </c>
      <c r="E157" s="10" t="s">
        <v>434</v>
      </c>
      <c r="F157" s="19">
        <v>5000</v>
      </c>
      <c r="G157" s="19"/>
      <c r="H157" s="19"/>
      <c r="I157" s="19"/>
      <c r="J157" s="19">
        <v>5000</v>
      </c>
      <c r="K157" s="13"/>
      <c r="L157" s="22">
        <f>32193+337322+8400+6600</f>
        <v>384515</v>
      </c>
      <c r="M157" s="28" t="s">
        <v>414</v>
      </c>
      <c r="N157" s="55">
        <v>390137</v>
      </c>
    </row>
    <row r="158" spans="2:14" s="7" customFormat="1" ht="14" x14ac:dyDescent="0.15">
      <c r="B158" s="20">
        <v>42452</v>
      </c>
      <c r="C158" s="15"/>
      <c r="D158" s="10" t="s">
        <v>435</v>
      </c>
      <c r="E158" s="10" t="s">
        <v>436</v>
      </c>
      <c r="F158" s="19">
        <v>3200</v>
      </c>
      <c r="G158" s="19"/>
      <c r="H158" s="19"/>
      <c r="I158" s="19"/>
      <c r="J158" s="19">
        <v>3200</v>
      </c>
      <c r="K158" s="13"/>
      <c r="L158" s="22">
        <v>137000</v>
      </c>
      <c r="M158" s="28" t="s">
        <v>411</v>
      </c>
      <c r="N158" s="55">
        <v>390062</v>
      </c>
    </row>
    <row r="159" spans="2:14" s="7" customFormat="1" ht="14" x14ac:dyDescent="0.15">
      <c r="B159" s="20">
        <v>42452</v>
      </c>
      <c r="C159" s="15"/>
      <c r="D159" s="10" t="s">
        <v>437</v>
      </c>
      <c r="E159" s="10" t="s">
        <v>438</v>
      </c>
      <c r="F159" s="19">
        <v>2500</v>
      </c>
      <c r="G159" s="19"/>
      <c r="H159" s="19"/>
      <c r="I159" s="19"/>
      <c r="J159" s="19">
        <v>2500</v>
      </c>
      <c r="K159" s="13"/>
      <c r="L159" s="22">
        <v>7463</v>
      </c>
      <c r="M159" s="55" t="s">
        <v>416</v>
      </c>
      <c r="N159" s="55">
        <v>390171</v>
      </c>
    </row>
    <row r="160" spans="2:14" s="7" customFormat="1" ht="14" x14ac:dyDescent="0.15">
      <c r="B160" s="20">
        <v>42452</v>
      </c>
      <c r="C160" s="15"/>
      <c r="D160" s="10" t="s">
        <v>439</v>
      </c>
      <c r="E160" s="10" t="s">
        <v>440</v>
      </c>
      <c r="F160" s="19">
        <v>5000</v>
      </c>
      <c r="G160" s="19"/>
      <c r="H160" s="19"/>
      <c r="I160" s="19"/>
      <c r="J160" s="19">
        <v>5000</v>
      </c>
      <c r="K160" s="13"/>
      <c r="L160" s="22">
        <v>363780</v>
      </c>
      <c r="M160" s="28" t="s">
        <v>405</v>
      </c>
      <c r="N160" s="55">
        <v>390049</v>
      </c>
    </row>
    <row r="161" spans="2:14" s="7" customFormat="1" ht="28" x14ac:dyDescent="0.15">
      <c r="B161" s="20">
        <v>42452</v>
      </c>
      <c r="C161" s="15"/>
      <c r="D161" s="10" t="s">
        <v>441</v>
      </c>
      <c r="E161" s="10" t="s">
        <v>442</v>
      </c>
      <c r="F161" s="19">
        <v>1000</v>
      </c>
      <c r="G161" s="19"/>
      <c r="H161" s="19"/>
      <c r="I161" s="19"/>
      <c r="J161" s="19">
        <v>1000</v>
      </c>
      <c r="K161" s="13" t="s">
        <v>100</v>
      </c>
      <c r="L161" s="22">
        <v>25329</v>
      </c>
    </row>
    <row r="162" spans="2:14" s="7" customFormat="1" ht="56" x14ac:dyDescent="0.15">
      <c r="B162" s="20">
        <v>42452</v>
      </c>
      <c r="C162" s="15"/>
      <c r="D162" s="10" t="s">
        <v>443</v>
      </c>
      <c r="E162" s="10" t="s">
        <v>444</v>
      </c>
      <c r="F162" s="19">
        <v>1200</v>
      </c>
      <c r="G162" s="19"/>
      <c r="H162" s="19"/>
      <c r="I162" s="19"/>
      <c r="J162" s="19">
        <v>1200</v>
      </c>
      <c r="K162" s="13" t="s">
        <v>100</v>
      </c>
      <c r="L162" s="22">
        <v>4600</v>
      </c>
    </row>
    <row r="163" spans="2:14" s="7" customFormat="1" ht="28" x14ac:dyDescent="0.15">
      <c r="B163" s="20">
        <v>42452</v>
      </c>
      <c r="C163" s="15"/>
      <c r="D163" s="10" t="s">
        <v>445</v>
      </c>
      <c r="E163" s="10" t="s">
        <v>446</v>
      </c>
      <c r="F163" s="19">
        <v>500</v>
      </c>
      <c r="G163" s="19"/>
      <c r="H163" s="19"/>
      <c r="I163" s="19"/>
      <c r="J163" s="19">
        <v>500</v>
      </c>
      <c r="K163" s="13" t="s">
        <v>100</v>
      </c>
      <c r="L163" s="22">
        <f>4200*1.2</f>
        <v>5040</v>
      </c>
    </row>
    <row r="164" spans="2:14" s="7" customFormat="1" ht="14" x14ac:dyDescent="0.15">
      <c r="B164" s="20">
        <v>42452</v>
      </c>
      <c r="C164" s="15"/>
      <c r="D164" s="10" t="s">
        <v>192</v>
      </c>
      <c r="E164" s="10" t="s">
        <v>447</v>
      </c>
      <c r="F164" s="19">
        <v>5000</v>
      </c>
      <c r="G164" s="19"/>
      <c r="H164" s="19"/>
      <c r="I164" s="19"/>
      <c r="J164" s="19">
        <v>5000</v>
      </c>
      <c r="K164" s="13"/>
      <c r="L164" s="22">
        <v>3200000</v>
      </c>
    </row>
    <row r="165" spans="2:14" s="7" customFormat="1" ht="42" x14ac:dyDescent="0.15">
      <c r="B165" s="20">
        <v>42543</v>
      </c>
      <c r="C165" s="15"/>
      <c r="D165" s="10" t="s">
        <v>448</v>
      </c>
      <c r="E165" s="10" t="s">
        <v>449</v>
      </c>
      <c r="F165" s="19">
        <v>2000</v>
      </c>
      <c r="G165" s="19"/>
      <c r="H165" s="19"/>
      <c r="I165" s="19"/>
      <c r="J165" s="19">
        <v>2000</v>
      </c>
      <c r="K165" s="13"/>
      <c r="L165" s="49">
        <v>8500</v>
      </c>
      <c r="M165" s="28" t="s">
        <v>413</v>
      </c>
      <c r="N165" s="55">
        <v>390284</v>
      </c>
    </row>
    <row r="166" spans="2:14" s="7" customFormat="1" ht="14" x14ac:dyDescent="0.15">
      <c r="B166" s="20">
        <v>42543</v>
      </c>
      <c r="C166" s="15"/>
      <c r="D166" s="10" t="s">
        <v>450</v>
      </c>
      <c r="E166" s="10" t="s">
        <v>230</v>
      </c>
      <c r="F166" s="19">
        <v>5000</v>
      </c>
      <c r="G166" s="19"/>
      <c r="H166" s="19">
        <v>10000</v>
      </c>
      <c r="I166" s="19"/>
      <c r="J166" s="19">
        <v>15000</v>
      </c>
      <c r="K166" s="13" t="s">
        <v>100</v>
      </c>
      <c r="L166" s="41">
        <v>88316</v>
      </c>
    </row>
    <row r="167" spans="2:14" s="7" customFormat="1" ht="14" x14ac:dyDescent="0.15">
      <c r="B167" s="20">
        <v>42543</v>
      </c>
      <c r="C167" s="15"/>
      <c r="D167" s="10" t="s">
        <v>451</v>
      </c>
      <c r="E167" s="10" t="s">
        <v>438</v>
      </c>
      <c r="F167" s="19">
        <v>5000</v>
      </c>
      <c r="G167" s="19"/>
      <c r="H167" s="19"/>
      <c r="I167" s="19"/>
      <c r="J167" s="19">
        <v>5000</v>
      </c>
      <c r="K167" s="13"/>
      <c r="L167" s="41">
        <v>140000</v>
      </c>
      <c r="M167" s="28" t="s">
        <v>410</v>
      </c>
      <c r="N167" s="55">
        <v>390198</v>
      </c>
    </row>
    <row r="168" spans="2:14" s="7" customFormat="1" ht="28" x14ac:dyDescent="0.15">
      <c r="B168" s="20">
        <v>42656</v>
      </c>
      <c r="C168" s="15"/>
      <c r="D168" s="10" t="s">
        <v>452</v>
      </c>
      <c r="E168" s="10" t="s">
        <v>453</v>
      </c>
      <c r="F168" s="19">
        <v>3500</v>
      </c>
      <c r="G168" s="19"/>
      <c r="H168" s="19"/>
      <c r="I168" s="19">
        <v>0</v>
      </c>
      <c r="J168" s="19">
        <v>3500</v>
      </c>
      <c r="K168" s="13"/>
      <c r="L168" s="22">
        <v>119529</v>
      </c>
      <c r="M168" s="28" t="s">
        <v>412</v>
      </c>
      <c r="N168" s="55">
        <v>390098</v>
      </c>
    </row>
    <row r="169" spans="2:14" s="7" customFormat="1" ht="14" x14ac:dyDescent="0.15">
      <c r="B169" s="20">
        <v>42656</v>
      </c>
      <c r="C169" s="15"/>
      <c r="D169" s="10" t="s">
        <v>454</v>
      </c>
      <c r="E169" s="10" t="s">
        <v>230</v>
      </c>
      <c r="F169" s="19">
        <v>5000</v>
      </c>
      <c r="G169" s="19"/>
      <c r="H169" s="19"/>
      <c r="I169" s="19">
        <v>0</v>
      </c>
      <c r="J169" s="19">
        <v>5000</v>
      </c>
      <c r="K169" s="13" t="s">
        <v>100</v>
      </c>
      <c r="L169" s="24">
        <f>208450+29025</f>
        <v>237475</v>
      </c>
    </row>
    <row r="170" spans="2:14" s="7" customFormat="1" ht="14" x14ac:dyDescent="0.15">
      <c r="B170" s="20">
        <v>42656</v>
      </c>
      <c r="C170" s="15"/>
      <c r="D170" s="10" t="s">
        <v>455</v>
      </c>
      <c r="E170" s="10" t="s">
        <v>456</v>
      </c>
      <c r="F170" s="19">
        <v>4500</v>
      </c>
      <c r="G170" s="19"/>
      <c r="H170" s="97">
        <v>10000</v>
      </c>
      <c r="I170" s="19">
        <v>0</v>
      </c>
      <c r="J170" s="19">
        <v>14500</v>
      </c>
      <c r="K170" s="13"/>
      <c r="L170" s="22">
        <v>45892</v>
      </c>
      <c r="M170" s="28" t="s">
        <v>415</v>
      </c>
      <c r="N170" s="55">
        <v>390224</v>
      </c>
    </row>
    <row r="171" spans="2:14" s="7" customFormat="1" ht="28" x14ac:dyDescent="0.15">
      <c r="B171" s="20">
        <v>42656</v>
      </c>
      <c r="C171" s="15"/>
      <c r="D171" s="10" t="s">
        <v>457</v>
      </c>
      <c r="E171" s="10" t="s">
        <v>230</v>
      </c>
      <c r="F171" s="19">
        <v>4500</v>
      </c>
      <c r="G171" s="19">
        <v>7500</v>
      </c>
      <c r="H171" s="19">
        <v>0</v>
      </c>
      <c r="I171" s="19"/>
      <c r="J171" s="19">
        <v>12000</v>
      </c>
      <c r="K171" s="13"/>
      <c r="L171" s="22" t="s">
        <v>480</v>
      </c>
      <c r="M171" s="28" t="s">
        <v>410</v>
      </c>
      <c r="N171" s="55">
        <v>390246</v>
      </c>
    </row>
    <row r="172" spans="2:14" s="7" customFormat="1" ht="14" x14ac:dyDescent="0.15">
      <c r="B172" s="20">
        <v>42656</v>
      </c>
      <c r="C172" s="15"/>
      <c r="D172" s="10" t="s">
        <v>458</v>
      </c>
      <c r="E172" s="10" t="s">
        <v>459</v>
      </c>
      <c r="F172" s="19">
        <v>2000</v>
      </c>
      <c r="G172" s="19">
        <v>0</v>
      </c>
      <c r="H172" s="19">
        <v>0</v>
      </c>
      <c r="I172" s="19"/>
      <c r="J172" s="19">
        <v>2000</v>
      </c>
      <c r="K172" s="13"/>
      <c r="L172" s="22">
        <v>5940</v>
      </c>
      <c r="M172" s="28" t="s">
        <v>405</v>
      </c>
      <c r="N172" s="55">
        <v>390051</v>
      </c>
    </row>
    <row r="173" spans="2:14" s="7" customFormat="1" ht="14" x14ac:dyDescent="0.15">
      <c r="B173" s="20">
        <v>42656</v>
      </c>
      <c r="C173" s="15">
        <v>4165</v>
      </c>
      <c r="D173" s="10" t="s">
        <v>460</v>
      </c>
      <c r="E173" s="10" t="s">
        <v>461</v>
      </c>
      <c r="F173" s="19">
        <v>3000</v>
      </c>
      <c r="G173" s="19">
        <v>0</v>
      </c>
      <c r="H173" s="19">
        <v>0</v>
      </c>
      <c r="I173" s="19"/>
      <c r="J173" s="19">
        <v>3000</v>
      </c>
      <c r="K173" s="13"/>
      <c r="L173" s="22">
        <v>10000</v>
      </c>
      <c r="M173" s="28" t="s">
        <v>417</v>
      </c>
      <c r="N173" s="55">
        <v>390317</v>
      </c>
    </row>
    <row r="174" spans="2:14" s="7" customFormat="1" ht="14" x14ac:dyDescent="0.15">
      <c r="B174" s="20">
        <v>42656</v>
      </c>
      <c r="C174" s="15"/>
      <c r="D174" s="10" t="s">
        <v>462</v>
      </c>
      <c r="E174" s="10" t="s">
        <v>230</v>
      </c>
      <c r="F174" s="19">
        <v>5000</v>
      </c>
      <c r="G174" s="19">
        <v>7500</v>
      </c>
      <c r="H174" s="19">
        <v>0</v>
      </c>
      <c r="I174" s="19"/>
      <c r="J174" s="19">
        <v>12500</v>
      </c>
      <c r="K174" s="13"/>
      <c r="L174" s="22">
        <v>358000</v>
      </c>
      <c r="M174" s="28" t="s">
        <v>411</v>
      </c>
      <c r="N174" s="55">
        <v>390083</v>
      </c>
    </row>
    <row r="175" spans="2:14" s="7" customFormat="1" ht="39" x14ac:dyDescent="0.15">
      <c r="B175" s="20">
        <v>42656</v>
      </c>
      <c r="C175" s="15"/>
      <c r="D175" s="10" t="s">
        <v>463</v>
      </c>
      <c r="E175" s="10" t="s">
        <v>464</v>
      </c>
      <c r="F175" s="19">
        <v>5000</v>
      </c>
      <c r="G175" s="19"/>
      <c r="H175" s="97">
        <v>5000</v>
      </c>
      <c r="I175" s="19">
        <v>0</v>
      </c>
      <c r="J175" s="19">
        <v>10000</v>
      </c>
      <c r="K175" s="13"/>
      <c r="L175" s="22" t="s">
        <v>479</v>
      </c>
      <c r="M175" s="28" t="s">
        <v>410</v>
      </c>
      <c r="N175" s="55">
        <v>390202</v>
      </c>
    </row>
    <row r="176" spans="2:14" s="7" customFormat="1" x14ac:dyDescent="0.15">
      <c r="B176" s="20">
        <v>42816</v>
      </c>
      <c r="C176" s="15"/>
      <c r="D176" s="42" t="s">
        <v>481</v>
      </c>
      <c r="E176" s="42" t="s">
        <v>482</v>
      </c>
      <c r="F176" s="53">
        <v>1000</v>
      </c>
      <c r="G176" s="19"/>
      <c r="H176" s="53"/>
      <c r="I176" s="19"/>
      <c r="J176" s="53">
        <f t="shared" ref="J176:J181" si="3">SUM(F176:I176)</f>
        <v>1000</v>
      </c>
      <c r="K176" s="13"/>
      <c r="L176" s="22">
        <v>5292</v>
      </c>
      <c r="M176" s="28" t="s">
        <v>418</v>
      </c>
      <c r="N176" s="55">
        <v>390205</v>
      </c>
    </row>
    <row r="177" spans="2:14" s="7" customFormat="1" x14ac:dyDescent="0.15">
      <c r="B177" s="20">
        <v>42816</v>
      </c>
      <c r="C177" s="15"/>
      <c r="D177" s="42" t="s">
        <v>483</v>
      </c>
      <c r="E177" s="42" t="s">
        <v>484</v>
      </c>
      <c r="F177" s="53">
        <v>3000</v>
      </c>
      <c r="G177" s="19"/>
      <c r="H177" s="53">
        <v>5000</v>
      </c>
      <c r="I177" s="19"/>
      <c r="J177" s="53">
        <f t="shared" si="3"/>
        <v>8000</v>
      </c>
      <c r="K177" s="13"/>
      <c r="L177" s="22">
        <v>91424.639999999999</v>
      </c>
      <c r="M177" s="55" t="s">
        <v>407</v>
      </c>
      <c r="N177" s="55">
        <v>390009</v>
      </c>
    </row>
    <row r="178" spans="2:14" s="7" customFormat="1" ht="91" x14ac:dyDescent="0.15">
      <c r="B178" s="20">
        <v>42816</v>
      </c>
      <c r="C178" s="15"/>
      <c r="D178" s="42" t="s">
        <v>485</v>
      </c>
      <c r="E178" s="42" t="s">
        <v>8</v>
      </c>
      <c r="F178" s="53">
        <v>3000</v>
      </c>
      <c r="G178" s="19"/>
      <c r="H178" s="53">
        <v>5000</v>
      </c>
      <c r="I178" s="19"/>
      <c r="J178" s="53">
        <f t="shared" si="3"/>
        <v>8000</v>
      </c>
      <c r="K178" s="13"/>
      <c r="L178" s="22">
        <v>135414</v>
      </c>
      <c r="M178" s="55" t="s">
        <v>407</v>
      </c>
      <c r="N178" s="55">
        <v>390018</v>
      </c>
    </row>
    <row r="179" spans="2:14" s="7" customFormat="1" ht="78" x14ac:dyDescent="0.15">
      <c r="B179" s="20">
        <v>42816</v>
      </c>
      <c r="C179" s="15"/>
      <c r="D179" s="42" t="s">
        <v>9</v>
      </c>
      <c r="E179" s="42" t="s">
        <v>10</v>
      </c>
      <c r="F179" s="53">
        <v>3500</v>
      </c>
      <c r="G179" s="19"/>
      <c r="H179" s="53">
        <v>2500</v>
      </c>
      <c r="I179" s="19"/>
      <c r="J179" s="53">
        <f t="shared" si="3"/>
        <v>6000</v>
      </c>
      <c r="K179" s="13"/>
      <c r="L179" s="22">
        <v>10952.4</v>
      </c>
      <c r="M179" s="28" t="s">
        <v>415</v>
      </c>
      <c r="N179" s="55">
        <v>390240</v>
      </c>
    </row>
    <row r="180" spans="2:14" s="7" customFormat="1" ht="78" x14ac:dyDescent="0.15">
      <c r="B180" s="20">
        <v>42816</v>
      </c>
      <c r="C180" s="15"/>
      <c r="D180" s="42" t="s">
        <v>431</v>
      </c>
      <c r="E180" s="42" t="s">
        <v>11</v>
      </c>
      <c r="F180" s="53">
        <v>3500</v>
      </c>
      <c r="G180" s="19"/>
      <c r="H180" s="53"/>
      <c r="I180" s="19"/>
      <c r="J180" s="53">
        <f t="shared" si="3"/>
        <v>3500</v>
      </c>
      <c r="K180" s="13"/>
      <c r="L180" s="22">
        <v>21000</v>
      </c>
    </row>
    <row r="181" spans="2:14" s="7" customFormat="1" ht="143" x14ac:dyDescent="0.15">
      <c r="B181" s="20">
        <v>42816</v>
      </c>
      <c r="C181" s="15"/>
      <c r="D181" s="42" t="s">
        <v>12</v>
      </c>
      <c r="E181" s="42" t="s">
        <v>13</v>
      </c>
      <c r="F181" s="53">
        <v>500</v>
      </c>
      <c r="G181" s="19"/>
      <c r="H181" s="53"/>
      <c r="I181" s="19"/>
      <c r="J181" s="53">
        <f t="shared" si="3"/>
        <v>500</v>
      </c>
      <c r="K181" s="13"/>
      <c r="L181" s="22" t="s">
        <v>14</v>
      </c>
    </row>
    <row r="182" spans="2:14" s="7" customFormat="1" x14ac:dyDescent="0.15">
      <c r="B182" s="20"/>
      <c r="C182" s="15"/>
      <c r="D182" s="10"/>
      <c r="E182" s="10"/>
      <c r="F182" s="19"/>
      <c r="G182" s="19"/>
      <c r="H182" s="19"/>
      <c r="I182" s="19"/>
      <c r="J182" s="19"/>
      <c r="K182" s="13"/>
      <c r="L182" s="6"/>
    </row>
    <row r="183" spans="2:14" s="7" customFormat="1" x14ac:dyDescent="0.15">
      <c r="B183" s="20"/>
      <c r="C183" s="15"/>
      <c r="D183" s="10"/>
      <c r="E183" s="10"/>
      <c r="F183" s="19"/>
      <c r="G183" s="19"/>
      <c r="H183" s="19"/>
      <c r="I183" s="19"/>
      <c r="J183" s="19"/>
      <c r="K183" s="13"/>
      <c r="L183" s="6"/>
    </row>
    <row r="184" spans="2:14" s="7" customFormat="1" x14ac:dyDescent="0.15">
      <c r="B184" s="20"/>
      <c r="C184" s="15"/>
      <c r="D184" s="10"/>
      <c r="E184" s="10"/>
      <c r="F184" s="19"/>
      <c r="G184" s="19"/>
      <c r="H184" s="19"/>
      <c r="I184" s="19"/>
      <c r="J184" s="19"/>
      <c r="K184" s="13"/>
      <c r="L184" s="6"/>
    </row>
    <row r="185" spans="2:14" s="7" customFormat="1" x14ac:dyDescent="0.15">
      <c r="B185" s="20"/>
      <c r="C185" s="15"/>
      <c r="D185" s="10"/>
      <c r="E185" s="10"/>
      <c r="F185" s="19"/>
      <c r="G185" s="19"/>
      <c r="H185" s="19"/>
      <c r="I185" s="19"/>
      <c r="J185" s="19"/>
      <c r="K185" s="13"/>
      <c r="L185" s="6"/>
    </row>
    <row r="186" spans="2:14" s="7" customFormat="1" x14ac:dyDescent="0.15">
      <c r="B186" s="20"/>
      <c r="C186" s="15"/>
      <c r="D186" s="10"/>
      <c r="E186" s="10"/>
      <c r="F186" s="19"/>
      <c r="G186" s="19"/>
      <c r="H186" s="19"/>
      <c r="I186" s="19"/>
      <c r="J186" s="19"/>
      <c r="K186" s="13"/>
      <c r="L186" s="6"/>
    </row>
    <row r="187" spans="2:14" s="7" customFormat="1" x14ac:dyDescent="0.15">
      <c r="B187" s="20"/>
      <c r="C187" s="15"/>
      <c r="D187" s="10"/>
      <c r="E187" s="10"/>
      <c r="F187" s="19"/>
      <c r="G187" s="19"/>
      <c r="H187" s="19"/>
      <c r="I187" s="19"/>
      <c r="J187" s="19"/>
      <c r="K187" s="13"/>
      <c r="L187" s="6"/>
    </row>
    <row r="188" spans="2:14" s="7" customFormat="1" x14ac:dyDescent="0.15">
      <c r="B188" s="20"/>
      <c r="C188" s="15"/>
      <c r="D188" s="10"/>
      <c r="E188" s="10"/>
      <c r="F188" s="19"/>
      <c r="G188" s="19"/>
      <c r="H188" s="19"/>
      <c r="I188" s="19"/>
      <c r="J188" s="19"/>
      <c r="K188" s="13"/>
      <c r="L188" s="6"/>
    </row>
    <row r="189" spans="2:14" s="7" customFormat="1" x14ac:dyDescent="0.15">
      <c r="B189" s="20"/>
      <c r="C189" s="15"/>
      <c r="D189" s="10"/>
      <c r="E189" s="10"/>
      <c r="F189" s="19"/>
      <c r="G189" s="19"/>
      <c r="H189" s="19"/>
      <c r="I189" s="19"/>
      <c r="J189" s="19"/>
      <c r="K189" s="13"/>
      <c r="L189" s="6"/>
    </row>
    <row r="190" spans="2:14" s="7" customFormat="1" x14ac:dyDescent="0.15">
      <c r="B190" s="20"/>
      <c r="C190" s="15"/>
      <c r="D190" s="10"/>
      <c r="E190" s="10"/>
      <c r="F190" s="19"/>
      <c r="G190" s="19"/>
      <c r="H190" s="19"/>
      <c r="I190" s="19"/>
      <c r="J190" s="19"/>
      <c r="K190" s="13"/>
      <c r="L190" s="6"/>
    </row>
    <row r="191" spans="2:14" s="7" customFormat="1" x14ac:dyDescent="0.15">
      <c r="B191" s="20"/>
      <c r="C191" s="15"/>
      <c r="D191" s="10"/>
      <c r="E191" s="10"/>
      <c r="F191" s="19"/>
      <c r="G191" s="19"/>
      <c r="H191" s="19"/>
      <c r="I191" s="19"/>
      <c r="J191" s="19"/>
      <c r="K191" s="13"/>
      <c r="L191" s="6"/>
    </row>
    <row r="192" spans="2:14" s="7" customFormat="1" x14ac:dyDescent="0.15">
      <c r="B192" s="20"/>
      <c r="C192" s="15"/>
      <c r="D192" s="10"/>
      <c r="E192" s="10"/>
      <c r="F192" s="19"/>
      <c r="G192" s="19"/>
      <c r="H192" s="19"/>
      <c r="I192" s="19"/>
      <c r="J192" s="19"/>
      <c r="K192" s="13"/>
      <c r="L192" s="6"/>
    </row>
    <row r="193" spans="2:12" s="7" customFormat="1" x14ac:dyDescent="0.15">
      <c r="B193" s="20"/>
      <c r="C193" s="15"/>
      <c r="D193" s="10"/>
      <c r="E193" s="10"/>
      <c r="F193" s="19"/>
      <c r="G193" s="19"/>
      <c r="H193" s="19"/>
      <c r="I193" s="19"/>
      <c r="J193" s="19"/>
      <c r="K193" s="13"/>
      <c r="L193" s="6"/>
    </row>
    <row r="194" spans="2:12" s="7" customFormat="1" x14ac:dyDescent="0.15">
      <c r="B194" s="20"/>
      <c r="C194" s="15"/>
      <c r="D194" s="10"/>
      <c r="E194" s="10"/>
      <c r="F194" s="19"/>
      <c r="G194" s="19"/>
      <c r="H194" s="19"/>
      <c r="I194" s="19"/>
      <c r="J194" s="19"/>
      <c r="K194" s="13"/>
      <c r="L194" s="6"/>
    </row>
    <row r="195" spans="2:12" s="7" customFormat="1" x14ac:dyDescent="0.15">
      <c r="B195" s="20"/>
      <c r="C195" s="15"/>
      <c r="D195" s="10"/>
      <c r="E195" s="10"/>
      <c r="F195" s="19"/>
      <c r="G195" s="19"/>
      <c r="H195" s="19"/>
      <c r="I195" s="19"/>
      <c r="J195" s="19"/>
      <c r="K195" s="13"/>
      <c r="L195" s="6"/>
    </row>
    <row r="196" spans="2:12" s="7" customFormat="1" x14ac:dyDescent="0.15">
      <c r="B196" s="20"/>
      <c r="C196" s="15"/>
      <c r="D196" s="10"/>
      <c r="E196" s="10"/>
      <c r="F196" s="19"/>
      <c r="G196" s="19"/>
      <c r="H196" s="19"/>
      <c r="I196" s="19"/>
      <c r="J196" s="19"/>
      <c r="K196" s="13"/>
      <c r="L196" s="6"/>
    </row>
    <row r="197" spans="2:12" s="7" customFormat="1" x14ac:dyDescent="0.15">
      <c r="B197" s="20"/>
      <c r="C197" s="15"/>
      <c r="D197" s="10"/>
      <c r="E197" s="10"/>
      <c r="F197" s="19"/>
      <c r="G197" s="19"/>
      <c r="H197" s="19"/>
      <c r="I197" s="19"/>
      <c r="J197" s="19"/>
      <c r="K197" s="13"/>
      <c r="L197" s="6"/>
    </row>
    <row r="198" spans="2:12" s="7" customFormat="1" x14ac:dyDescent="0.15">
      <c r="B198" s="20"/>
      <c r="C198" s="15"/>
      <c r="D198" s="10"/>
      <c r="E198" s="10"/>
      <c r="F198" s="19"/>
      <c r="G198" s="19"/>
      <c r="H198" s="19"/>
      <c r="I198" s="19"/>
      <c r="J198" s="19"/>
      <c r="K198" s="13"/>
      <c r="L198" s="6"/>
    </row>
    <row r="199" spans="2:12" s="7" customFormat="1" x14ac:dyDescent="0.15">
      <c r="B199" s="20"/>
      <c r="C199" s="15"/>
      <c r="D199" s="10"/>
      <c r="E199" s="10"/>
      <c r="F199" s="19"/>
      <c r="G199" s="19"/>
      <c r="H199" s="19"/>
      <c r="I199" s="19"/>
      <c r="J199" s="19"/>
      <c r="K199" s="13"/>
      <c r="L199" s="6"/>
    </row>
    <row r="200" spans="2:12" s="7" customFormat="1" x14ac:dyDescent="0.15">
      <c r="B200" s="20"/>
      <c r="C200" s="15"/>
      <c r="D200" s="10"/>
      <c r="E200" s="10"/>
      <c r="F200" s="19"/>
      <c r="G200" s="19"/>
      <c r="H200" s="19"/>
      <c r="I200" s="19"/>
      <c r="J200" s="19"/>
      <c r="K200" s="13"/>
      <c r="L200" s="6"/>
    </row>
    <row r="201" spans="2:12" s="7" customFormat="1" x14ac:dyDescent="0.15">
      <c r="B201" s="20"/>
      <c r="C201" s="15"/>
      <c r="D201" s="10"/>
      <c r="E201" s="10"/>
      <c r="F201" s="19"/>
      <c r="G201" s="19"/>
      <c r="H201" s="19"/>
      <c r="I201" s="19"/>
      <c r="J201" s="19"/>
      <c r="K201" s="13"/>
      <c r="L201" s="6"/>
    </row>
    <row r="202" spans="2:12" s="7" customFormat="1" x14ac:dyDescent="0.15">
      <c r="B202" s="20"/>
      <c r="C202" s="15"/>
      <c r="D202" s="10"/>
      <c r="E202" s="10"/>
      <c r="F202" s="19"/>
      <c r="G202" s="19"/>
      <c r="H202" s="19"/>
      <c r="I202" s="19"/>
      <c r="J202" s="19"/>
      <c r="K202" s="13"/>
      <c r="L202" s="6"/>
    </row>
    <row r="203" spans="2:12" s="7" customFormat="1" x14ac:dyDescent="0.15">
      <c r="B203" s="20"/>
      <c r="C203" s="15"/>
      <c r="D203" s="10"/>
      <c r="E203" s="10"/>
      <c r="F203" s="19"/>
      <c r="G203" s="19"/>
      <c r="H203" s="19"/>
      <c r="I203" s="19"/>
      <c r="J203" s="19"/>
      <c r="K203" s="13"/>
      <c r="L203" s="6"/>
    </row>
    <row r="204" spans="2:12" s="7" customFormat="1" x14ac:dyDescent="0.15">
      <c r="B204" s="20"/>
      <c r="C204" s="15"/>
      <c r="D204" s="10"/>
      <c r="E204" s="10"/>
      <c r="F204" s="19"/>
      <c r="G204" s="19"/>
      <c r="H204" s="19"/>
      <c r="I204" s="19"/>
      <c r="J204" s="19"/>
      <c r="K204" s="13"/>
      <c r="L204" s="6"/>
    </row>
    <row r="205" spans="2:12" s="7" customFormat="1" x14ac:dyDescent="0.15">
      <c r="B205" s="20"/>
      <c r="C205" s="15"/>
      <c r="D205" s="10"/>
      <c r="E205" s="10"/>
      <c r="F205" s="19"/>
      <c r="G205" s="19"/>
      <c r="H205" s="19"/>
      <c r="I205" s="19"/>
      <c r="J205" s="19"/>
      <c r="K205" s="13"/>
      <c r="L205" s="6"/>
    </row>
    <row r="206" spans="2:12" s="7" customFormat="1" x14ac:dyDescent="0.15">
      <c r="B206" s="20"/>
      <c r="C206" s="15"/>
      <c r="D206" s="10"/>
      <c r="E206" s="10"/>
      <c r="F206" s="19"/>
      <c r="G206" s="19"/>
      <c r="H206" s="19"/>
      <c r="I206" s="19"/>
      <c r="J206" s="19"/>
      <c r="K206" s="13"/>
      <c r="L206" s="6"/>
    </row>
    <row r="207" spans="2:12" s="7" customFormat="1" x14ac:dyDescent="0.15">
      <c r="B207" s="20"/>
      <c r="C207" s="15"/>
      <c r="D207" s="10"/>
      <c r="E207" s="10"/>
      <c r="F207" s="19"/>
      <c r="G207" s="19"/>
      <c r="H207" s="19"/>
      <c r="I207" s="19"/>
      <c r="J207" s="19"/>
      <c r="K207" s="13"/>
      <c r="L207" s="6"/>
    </row>
    <row r="208" spans="2:12" s="7" customFormat="1" x14ac:dyDescent="0.15">
      <c r="B208" s="20"/>
      <c r="C208" s="15"/>
      <c r="D208" s="10"/>
      <c r="E208" s="10"/>
      <c r="F208" s="19"/>
      <c r="G208" s="19"/>
      <c r="H208" s="19"/>
      <c r="I208" s="19"/>
      <c r="J208" s="19"/>
      <c r="K208" s="13"/>
      <c r="L208" s="6"/>
    </row>
    <row r="209" spans="2:12" s="7" customFormat="1" x14ac:dyDescent="0.15">
      <c r="B209" s="20"/>
      <c r="C209" s="15"/>
      <c r="D209" s="10"/>
      <c r="E209" s="10"/>
      <c r="F209" s="19"/>
      <c r="G209" s="19"/>
      <c r="H209" s="19"/>
      <c r="I209" s="19"/>
      <c r="J209" s="19"/>
      <c r="K209" s="13"/>
      <c r="L209" s="6"/>
    </row>
    <row r="210" spans="2:12" s="7" customFormat="1" x14ac:dyDescent="0.15">
      <c r="B210" s="20"/>
      <c r="C210" s="15"/>
      <c r="D210" s="10"/>
      <c r="E210" s="10"/>
      <c r="F210" s="19"/>
      <c r="G210" s="19"/>
      <c r="H210" s="19"/>
      <c r="I210" s="19"/>
      <c r="J210" s="19"/>
      <c r="K210" s="13"/>
      <c r="L210" s="6"/>
    </row>
    <row r="211" spans="2:12" s="7" customFormat="1" x14ac:dyDescent="0.15">
      <c r="B211" s="20"/>
      <c r="C211" s="15"/>
      <c r="D211" s="10"/>
      <c r="E211" s="10"/>
      <c r="F211" s="19"/>
      <c r="G211" s="19"/>
      <c r="H211" s="19"/>
      <c r="I211" s="19"/>
      <c r="J211" s="19"/>
      <c r="K211" s="13"/>
      <c r="L211" s="6"/>
    </row>
    <row r="212" spans="2:12" s="7" customFormat="1" x14ac:dyDescent="0.15">
      <c r="B212" s="20"/>
      <c r="C212" s="15"/>
      <c r="D212" s="10"/>
      <c r="E212" s="10"/>
      <c r="F212" s="19"/>
      <c r="G212" s="19"/>
      <c r="H212" s="19"/>
      <c r="I212" s="19"/>
      <c r="J212" s="19"/>
      <c r="K212" s="13"/>
      <c r="L212" s="6"/>
    </row>
    <row r="213" spans="2:12" s="7" customFormat="1" x14ac:dyDescent="0.15">
      <c r="B213" s="20"/>
      <c r="C213" s="15"/>
      <c r="D213" s="10"/>
      <c r="E213" s="10"/>
      <c r="F213" s="19"/>
      <c r="G213" s="19"/>
      <c r="H213" s="19"/>
      <c r="I213" s="19"/>
      <c r="J213" s="19"/>
      <c r="K213" s="13"/>
      <c r="L213" s="6"/>
    </row>
    <row r="214" spans="2:12" s="7" customFormat="1" x14ac:dyDescent="0.15">
      <c r="B214" s="20"/>
      <c r="C214" s="15"/>
      <c r="D214" s="10"/>
      <c r="E214" s="10"/>
      <c r="F214" s="19"/>
      <c r="G214" s="19"/>
      <c r="H214" s="19"/>
      <c r="I214" s="19"/>
      <c r="J214" s="19"/>
      <c r="K214" s="13"/>
      <c r="L214" s="6"/>
    </row>
    <row r="215" spans="2:12" s="7" customFormat="1" x14ac:dyDescent="0.15">
      <c r="B215" s="20"/>
      <c r="C215" s="15"/>
      <c r="D215" s="10"/>
      <c r="E215" s="10"/>
      <c r="F215" s="19"/>
      <c r="G215" s="19"/>
      <c r="H215" s="19"/>
      <c r="I215" s="19"/>
      <c r="J215" s="19"/>
      <c r="K215" s="13"/>
      <c r="L215" s="6"/>
    </row>
    <row r="216" spans="2:12" s="7" customFormat="1" x14ac:dyDescent="0.15">
      <c r="B216" s="20"/>
      <c r="C216" s="15"/>
      <c r="D216" s="10"/>
      <c r="E216" s="10"/>
      <c r="F216" s="19"/>
      <c r="G216" s="19"/>
      <c r="H216" s="19"/>
      <c r="I216" s="19"/>
      <c r="J216" s="19"/>
      <c r="K216" s="13"/>
      <c r="L216" s="6"/>
    </row>
    <row r="217" spans="2:12" s="7" customFormat="1" x14ac:dyDescent="0.15">
      <c r="B217" s="20"/>
      <c r="C217" s="15"/>
      <c r="D217" s="10"/>
      <c r="E217" s="10"/>
      <c r="F217" s="19"/>
      <c r="G217" s="19"/>
      <c r="H217" s="19"/>
      <c r="I217" s="19"/>
      <c r="J217" s="19"/>
      <c r="K217" s="13"/>
      <c r="L217" s="6"/>
    </row>
    <row r="218" spans="2:12" s="7" customFormat="1" x14ac:dyDescent="0.15">
      <c r="B218" s="20"/>
      <c r="C218" s="15"/>
      <c r="D218" s="10"/>
      <c r="E218" s="10"/>
      <c r="F218" s="19"/>
      <c r="G218" s="19"/>
      <c r="H218" s="19"/>
      <c r="I218" s="19"/>
      <c r="J218" s="19"/>
      <c r="K218" s="13"/>
      <c r="L218" s="6"/>
    </row>
    <row r="219" spans="2:12" s="7" customFormat="1" x14ac:dyDescent="0.15">
      <c r="B219" s="20"/>
      <c r="C219" s="15"/>
      <c r="D219" s="10"/>
      <c r="E219" s="10"/>
      <c r="F219" s="19"/>
      <c r="G219" s="19"/>
      <c r="H219" s="19"/>
      <c r="I219" s="19"/>
      <c r="J219" s="19"/>
      <c r="K219" s="13"/>
      <c r="L219" s="6"/>
    </row>
    <row r="220" spans="2:12" s="7" customFormat="1" x14ac:dyDescent="0.15">
      <c r="B220" s="20"/>
      <c r="C220" s="15"/>
      <c r="D220" s="10"/>
      <c r="E220" s="10"/>
      <c r="F220" s="19"/>
      <c r="G220" s="19"/>
      <c r="H220" s="19"/>
      <c r="I220" s="19"/>
      <c r="J220" s="19"/>
      <c r="K220" s="13"/>
      <c r="L220" s="6"/>
    </row>
    <row r="221" spans="2:12" s="7" customFormat="1" x14ac:dyDescent="0.15">
      <c r="B221" s="20"/>
      <c r="C221" s="15"/>
      <c r="D221" s="10"/>
      <c r="E221" s="10"/>
      <c r="F221" s="19"/>
      <c r="G221" s="19"/>
      <c r="H221" s="19"/>
      <c r="I221" s="19"/>
      <c r="J221" s="19"/>
      <c r="K221" s="13"/>
      <c r="L221" s="6"/>
    </row>
    <row r="222" spans="2:12" s="7" customFormat="1" x14ac:dyDescent="0.15">
      <c r="B222" s="20"/>
      <c r="C222" s="15"/>
      <c r="D222" s="10"/>
      <c r="E222" s="10"/>
      <c r="F222" s="19"/>
      <c r="G222" s="19"/>
      <c r="H222" s="19"/>
      <c r="I222" s="19"/>
      <c r="J222" s="19"/>
      <c r="K222" s="13"/>
      <c r="L222" s="6"/>
    </row>
    <row r="223" spans="2:12" s="7" customFormat="1" x14ac:dyDescent="0.15">
      <c r="B223" s="20"/>
      <c r="C223" s="15"/>
      <c r="D223" s="10"/>
      <c r="E223" s="10"/>
      <c r="F223" s="19"/>
      <c r="G223" s="19"/>
      <c r="H223" s="19"/>
      <c r="I223" s="19"/>
      <c r="J223" s="19"/>
      <c r="K223" s="13"/>
      <c r="L223" s="6"/>
    </row>
    <row r="224" spans="2:12" s="7" customFormat="1" x14ac:dyDescent="0.15">
      <c r="B224" s="20"/>
      <c r="C224" s="15"/>
      <c r="D224" s="10"/>
      <c r="E224" s="10"/>
      <c r="F224" s="19"/>
      <c r="G224" s="19"/>
      <c r="H224" s="19"/>
      <c r="I224" s="19"/>
      <c r="J224" s="19"/>
      <c r="K224" s="13"/>
      <c r="L224" s="6"/>
    </row>
    <row r="225" spans="2:12" s="7" customFormat="1" x14ac:dyDescent="0.15">
      <c r="B225" s="20"/>
      <c r="C225" s="15"/>
      <c r="D225" s="10"/>
      <c r="E225" s="10"/>
      <c r="F225" s="19"/>
      <c r="G225" s="19"/>
      <c r="H225" s="19"/>
      <c r="I225" s="19"/>
      <c r="J225" s="19"/>
      <c r="K225" s="13"/>
      <c r="L225" s="6"/>
    </row>
    <row r="226" spans="2:12" s="7" customFormat="1" x14ac:dyDescent="0.15">
      <c r="B226" s="20"/>
      <c r="C226" s="15"/>
      <c r="D226" s="10"/>
      <c r="E226" s="10"/>
      <c r="F226" s="19"/>
      <c r="G226" s="19"/>
      <c r="H226" s="19"/>
      <c r="I226" s="19"/>
      <c r="J226" s="19"/>
      <c r="K226" s="13"/>
      <c r="L226" s="6"/>
    </row>
    <row r="227" spans="2:12" s="7" customFormat="1" x14ac:dyDescent="0.15">
      <c r="B227" s="20"/>
      <c r="C227" s="15"/>
      <c r="D227" s="10"/>
      <c r="E227" s="10"/>
      <c r="F227" s="19"/>
      <c r="G227" s="19"/>
      <c r="H227" s="19"/>
      <c r="I227" s="19"/>
      <c r="J227" s="19"/>
      <c r="K227" s="13"/>
      <c r="L227" s="6"/>
    </row>
    <row r="228" spans="2:12" s="7" customFormat="1" x14ac:dyDescent="0.15">
      <c r="B228" s="20"/>
      <c r="C228" s="15"/>
      <c r="D228" s="10"/>
      <c r="E228" s="10"/>
      <c r="F228" s="19"/>
      <c r="G228" s="19"/>
      <c r="H228" s="19"/>
      <c r="I228" s="19"/>
      <c r="J228" s="19"/>
      <c r="K228" s="13"/>
      <c r="L228" s="6"/>
    </row>
    <row r="229" spans="2:12" s="7" customFormat="1" x14ac:dyDescent="0.15">
      <c r="B229" s="20"/>
      <c r="C229" s="15"/>
      <c r="D229" s="10"/>
      <c r="E229" s="10"/>
      <c r="F229" s="19"/>
      <c r="G229" s="19"/>
      <c r="H229" s="19"/>
      <c r="I229" s="19"/>
      <c r="J229" s="19"/>
      <c r="K229" s="13"/>
      <c r="L229" s="6"/>
    </row>
    <row r="230" spans="2:12" s="7" customFormat="1" x14ac:dyDescent="0.15">
      <c r="B230" s="20"/>
      <c r="C230" s="15"/>
      <c r="D230" s="10"/>
      <c r="E230" s="10"/>
      <c r="F230" s="19"/>
      <c r="G230" s="19"/>
      <c r="H230" s="19"/>
      <c r="I230" s="19"/>
      <c r="J230" s="19"/>
      <c r="K230" s="13"/>
      <c r="L230" s="6"/>
    </row>
    <row r="231" spans="2:12" s="7" customFormat="1" x14ac:dyDescent="0.15">
      <c r="B231" s="20"/>
      <c r="C231" s="15"/>
      <c r="D231" s="10"/>
      <c r="E231" s="10"/>
      <c r="F231" s="19"/>
      <c r="G231" s="19"/>
      <c r="H231" s="19"/>
      <c r="I231" s="19"/>
      <c r="J231" s="19"/>
      <c r="K231" s="13"/>
      <c r="L231" s="6"/>
    </row>
    <row r="232" spans="2:12" s="7" customFormat="1" x14ac:dyDescent="0.15">
      <c r="B232" s="20"/>
      <c r="C232" s="15"/>
      <c r="D232" s="10"/>
      <c r="E232" s="10"/>
      <c r="F232" s="19"/>
      <c r="G232" s="19"/>
      <c r="H232" s="19"/>
      <c r="I232" s="19"/>
      <c r="J232" s="19"/>
      <c r="K232" s="13"/>
      <c r="L232" s="6"/>
    </row>
    <row r="233" spans="2:12" s="7" customFormat="1" x14ac:dyDescent="0.15">
      <c r="B233" s="20"/>
      <c r="C233" s="15"/>
      <c r="D233" s="10"/>
      <c r="E233" s="10"/>
      <c r="F233" s="19"/>
      <c r="G233" s="19"/>
      <c r="H233" s="19"/>
      <c r="I233" s="19"/>
      <c r="J233" s="19"/>
      <c r="K233" s="13"/>
      <c r="L233" s="6"/>
    </row>
    <row r="234" spans="2:12" s="7" customFormat="1" x14ac:dyDescent="0.15">
      <c r="B234" s="20"/>
      <c r="C234" s="15"/>
      <c r="D234" s="10"/>
      <c r="E234" s="10"/>
      <c r="F234" s="19"/>
      <c r="G234" s="19"/>
      <c r="H234" s="19"/>
      <c r="I234" s="19"/>
      <c r="J234" s="19"/>
      <c r="K234" s="13"/>
      <c r="L234" s="6"/>
    </row>
    <row r="235" spans="2:12" s="7" customFormat="1" x14ac:dyDescent="0.15">
      <c r="B235" s="20"/>
      <c r="C235" s="15"/>
      <c r="D235" s="10"/>
      <c r="E235" s="10"/>
      <c r="F235" s="19"/>
      <c r="G235" s="19"/>
      <c r="H235" s="19"/>
      <c r="I235" s="19"/>
      <c r="J235" s="19"/>
      <c r="K235" s="13"/>
      <c r="L235" s="6"/>
    </row>
    <row r="236" spans="2:12" s="7" customFormat="1" x14ac:dyDescent="0.15">
      <c r="B236" s="20"/>
      <c r="C236" s="15"/>
      <c r="D236" s="10"/>
      <c r="E236" s="10"/>
      <c r="F236" s="19"/>
      <c r="G236" s="19"/>
      <c r="H236" s="19"/>
      <c r="I236" s="19"/>
      <c r="J236" s="19"/>
      <c r="K236" s="13"/>
      <c r="L236" s="6"/>
    </row>
    <row r="237" spans="2:12" s="7" customFormat="1" x14ac:dyDescent="0.15">
      <c r="B237" s="20"/>
      <c r="C237" s="15"/>
      <c r="D237" s="10"/>
      <c r="E237" s="10"/>
      <c r="F237" s="19"/>
      <c r="G237" s="19"/>
      <c r="H237" s="19"/>
      <c r="I237" s="19"/>
      <c r="J237" s="19"/>
      <c r="K237" s="13"/>
      <c r="L237" s="6"/>
    </row>
    <row r="238" spans="2:12" s="7" customFormat="1" x14ac:dyDescent="0.15">
      <c r="B238" s="20"/>
      <c r="C238" s="15"/>
      <c r="D238" s="10"/>
      <c r="E238" s="10"/>
      <c r="F238" s="19"/>
      <c r="G238" s="19"/>
      <c r="H238" s="19"/>
      <c r="I238" s="19"/>
      <c r="J238" s="19"/>
      <c r="K238" s="13"/>
      <c r="L238" s="6"/>
    </row>
    <row r="239" spans="2:12" s="7" customFormat="1" x14ac:dyDescent="0.15">
      <c r="B239" s="20"/>
      <c r="C239" s="15"/>
      <c r="D239" s="10"/>
      <c r="E239" s="10"/>
      <c r="F239" s="19"/>
      <c r="G239" s="19"/>
      <c r="H239" s="19"/>
      <c r="I239" s="19"/>
      <c r="J239" s="19"/>
      <c r="K239" s="13"/>
      <c r="L239" s="6"/>
    </row>
    <row r="240" spans="2:12" s="7" customFormat="1" x14ac:dyDescent="0.15">
      <c r="B240" s="20"/>
      <c r="C240" s="15"/>
      <c r="D240" s="10"/>
      <c r="E240" s="10"/>
      <c r="F240" s="19"/>
      <c r="G240" s="19"/>
      <c r="H240" s="19"/>
      <c r="I240" s="19"/>
      <c r="J240" s="19"/>
      <c r="K240" s="13"/>
      <c r="L240" s="6"/>
    </row>
    <row r="241" spans="2:12" s="7" customFormat="1" x14ac:dyDescent="0.15">
      <c r="B241" s="20"/>
      <c r="C241" s="15"/>
      <c r="D241" s="10"/>
      <c r="E241" s="10"/>
      <c r="F241" s="19"/>
      <c r="G241" s="19"/>
      <c r="H241" s="19"/>
      <c r="I241" s="19"/>
      <c r="J241" s="19"/>
      <c r="K241" s="13"/>
      <c r="L241" s="6"/>
    </row>
    <row r="242" spans="2:12" s="7" customFormat="1" x14ac:dyDescent="0.15">
      <c r="B242" s="20"/>
      <c r="C242" s="15"/>
      <c r="D242" s="10"/>
      <c r="E242" s="10"/>
      <c r="F242" s="19"/>
      <c r="G242" s="19"/>
      <c r="H242" s="19"/>
      <c r="I242" s="19"/>
      <c r="J242" s="19"/>
      <c r="K242" s="13"/>
      <c r="L242" s="6"/>
    </row>
    <row r="243" spans="2:12" s="7" customFormat="1" x14ac:dyDescent="0.15">
      <c r="B243" s="20"/>
      <c r="C243" s="15"/>
      <c r="D243" s="10"/>
      <c r="E243" s="10"/>
      <c r="F243" s="19"/>
      <c r="G243" s="19"/>
      <c r="H243" s="19"/>
      <c r="I243" s="19"/>
      <c r="J243" s="19"/>
      <c r="K243" s="13"/>
      <c r="L243" s="6"/>
    </row>
    <row r="244" spans="2:12" s="7" customFormat="1" x14ac:dyDescent="0.15">
      <c r="B244" s="20"/>
      <c r="C244" s="15"/>
      <c r="D244" s="10"/>
      <c r="E244" s="10"/>
      <c r="F244" s="19"/>
      <c r="G244" s="19"/>
      <c r="H244" s="19"/>
      <c r="I244" s="19"/>
      <c r="J244" s="19"/>
      <c r="K244" s="13"/>
      <c r="L244" s="6"/>
    </row>
    <row r="245" spans="2:12" s="7" customFormat="1" x14ac:dyDescent="0.15">
      <c r="B245" s="20"/>
      <c r="C245" s="15"/>
      <c r="D245" s="10"/>
      <c r="E245" s="10"/>
      <c r="F245" s="19"/>
      <c r="G245" s="19"/>
      <c r="H245" s="19"/>
      <c r="I245" s="19"/>
      <c r="J245" s="19"/>
      <c r="K245" s="13"/>
      <c r="L245" s="6"/>
    </row>
    <row r="246" spans="2:12" s="7" customFormat="1" x14ac:dyDescent="0.15">
      <c r="B246" s="20"/>
      <c r="C246" s="15"/>
      <c r="D246" s="10"/>
      <c r="E246" s="10"/>
      <c r="F246" s="19"/>
      <c r="G246" s="19"/>
      <c r="H246" s="19"/>
      <c r="I246" s="19"/>
      <c r="J246" s="19"/>
      <c r="K246" s="13"/>
      <c r="L246" s="6"/>
    </row>
    <row r="247" spans="2:12" s="7" customFormat="1" x14ac:dyDescent="0.15">
      <c r="B247" s="20"/>
      <c r="C247" s="15"/>
      <c r="D247" s="10"/>
      <c r="E247" s="10"/>
      <c r="F247" s="19"/>
      <c r="G247" s="19"/>
      <c r="H247" s="19"/>
      <c r="I247" s="19"/>
      <c r="J247" s="19"/>
      <c r="K247" s="13"/>
      <c r="L247" s="6"/>
    </row>
    <row r="248" spans="2:12" s="7" customFormat="1" x14ac:dyDescent="0.15">
      <c r="B248" s="20"/>
      <c r="C248" s="15"/>
      <c r="D248" s="10"/>
      <c r="E248" s="10"/>
      <c r="F248" s="19"/>
      <c r="G248" s="19"/>
      <c r="H248" s="19"/>
      <c r="I248" s="19"/>
      <c r="J248" s="19"/>
      <c r="K248" s="13"/>
      <c r="L248" s="6"/>
    </row>
    <row r="249" spans="2:12" s="7" customFormat="1" x14ac:dyDescent="0.15">
      <c r="B249" s="20"/>
      <c r="C249" s="15"/>
      <c r="D249" s="10"/>
      <c r="E249" s="10"/>
      <c r="F249" s="19"/>
      <c r="G249" s="19"/>
      <c r="H249" s="19"/>
      <c r="I249" s="19"/>
      <c r="J249" s="19"/>
      <c r="K249" s="13"/>
      <c r="L249" s="6"/>
    </row>
    <row r="250" spans="2:12" s="7" customFormat="1" x14ac:dyDescent="0.15">
      <c r="B250" s="20"/>
      <c r="C250" s="15"/>
      <c r="D250" s="10"/>
      <c r="E250" s="10"/>
      <c r="F250" s="19"/>
      <c r="G250" s="19"/>
      <c r="H250" s="19"/>
      <c r="I250" s="19"/>
      <c r="J250" s="19"/>
      <c r="K250" s="13"/>
      <c r="L250" s="6"/>
    </row>
    <row r="251" spans="2:12" s="7" customFormat="1" x14ac:dyDescent="0.15">
      <c r="B251" s="20"/>
      <c r="C251" s="15"/>
      <c r="D251" s="10"/>
      <c r="E251" s="10"/>
      <c r="F251" s="19"/>
      <c r="G251" s="19"/>
      <c r="H251" s="19"/>
      <c r="I251" s="19"/>
      <c r="J251" s="19"/>
      <c r="K251" s="13"/>
      <c r="L251" s="6"/>
    </row>
    <row r="252" spans="2:12" s="7" customFormat="1" x14ac:dyDescent="0.15">
      <c r="B252" s="20"/>
      <c r="C252" s="15"/>
      <c r="D252" s="10"/>
      <c r="E252" s="10"/>
      <c r="F252" s="19"/>
      <c r="G252" s="19"/>
      <c r="H252" s="19"/>
      <c r="I252" s="19"/>
      <c r="J252" s="19"/>
      <c r="K252" s="13"/>
      <c r="L252" s="6"/>
    </row>
    <row r="253" spans="2:12" s="7" customFormat="1" x14ac:dyDescent="0.15">
      <c r="B253" s="20"/>
      <c r="C253" s="15"/>
      <c r="D253" s="10"/>
      <c r="E253" s="10"/>
      <c r="F253" s="19"/>
      <c r="G253" s="19"/>
      <c r="H253" s="19"/>
      <c r="I253" s="19"/>
      <c r="J253" s="19"/>
      <c r="K253" s="13"/>
      <c r="L253" s="6"/>
    </row>
    <row r="254" spans="2:12" s="7" customFormat="1" x14ac:dyDescent="0.15">
      <c r="B254" s="20"/>
      <c r="C254" s="15"/>
      <c r="D254" s="10"/>
      <c r="E254" s="10"/>
      <c r="F254" s="19"/>
      <c r="G254" s="19"/>
      <c r="H254" s="19"/>
      <c r="I254" s="19"/>
      <c r="J254" s="19"/>
      <c r="K254" s="13"/>
      <c r="L254" s="6"/>
    </row>
    <row r="255" spans="2:12" s="7" customFormat="1" x14ac:dyDescent="0.15">
      <c r="B255" s="20"/>
      <c r="C255" s="15"/>
      <c r="D255" s="10"/>
      <c r="E255" s="10"/>
      <c r="F255" s="19"/>
      <c r="G255" s="19"/>
      <c r="H255" s="19"/>
      <c r="I255" s="19"/>
      <c r="J255" s="19"/>
      <c r="K255" s="13"/>
      <c r="L255" s="6"/>
    </row>
    <row r="256" spans="2:12" s="7" customFormat="1" x14ac:dyDescent="0.15">
      <c r="B256" s="20"/>
      <c r="C256" s="15"/>
      <c r="D256" s="10"/>
      <c r="E256" s="10"/>
      <c r="F256" s="19"/>
      <c r="G256" s="19"/>
      <c r="H256" s="19"/>
      <c r="I256" s="19"/>
      <c r="J256" s="19"/>
      <c r="K256" s="13"/>
      <c r="L256" s="6"/>
    </row>
    <row r="257" spans="2:12" s="7" customFormat="1" x14ac:dyDescent="0.15">
      <c r="B257" s="20"/>
      <c r="C257" s="15"/>
      <c r="D257" s="10"/>
      <c r="E257" s="10"/>
      <c r="F257" s="19"/>
      <c r="G257" s="19"/>
      <c r="H257" s="19"/>
      <c r="I257" s="19"/>
      <c r="J257" s="19"/>
      <c r="K257" s="13"/>
      <c r="L257" s="6"/>
    </row>
    <row r="258" spans="2:12" s="7" customFormat="1" x14ac:dyDescent="0.15">
      <c r="B258" s="20"/>
      <c r="C258" s="15"/>
      <c r="D258" s="10"/>
      <c r="E258" s="10"/>
      <c r="F258" s="19"/>
      <c r="G258" s="19"/>
      <c r="H258" s="19"/>
      <c r="I258" s="19"/>
      <c r="J258" s="19"/>
      <c r="K258" s="13"/>
      <c r="L258" s="6"/>
    </row>
    <row r="259" spans="2:12" s="7" customFormat="1" x14ac:dyDescent="0.15">
      <c r="B259" s="20"/>
      <c r="C259" s="15"/>
      <c r="D259" s="10"/>
      <c r="E259" s="10"/>
      <c r="F259" s="19"/>
      <c r="G259" s="19"/>
      <c r="H259" s="19"/>
      <c r="I259" s="19"/>
      <c r="J259" s="19"/>
      <c r="K259" s="13"/>
      <c r="L259" s="6"/>
    </row>
    <row r="260" spans="2:12" s="7" customFormat="1" x14ac:dyDescent="0.15">
      <c r="B260" s="20"/>
      <c r="C260" s="15"/>
      <c r="D260" s="10"/>
      <c r="E260" s="10"/>
      <c r="F260" s="19"/>
      <c r="G260" s="19"/>
      <c r="H260" s="19"/>
      <c r="I260" s="19"/>
      <c r="J260" s="19"/>
      <c r="K260" s="13"/>
      <c r="L260" s="6"/>
    </row>
    <row r="261" spans="2:12" s="7" customFormat="1" x14ac:dyDescent="0.15">
      <c r="B261" s="20"/>
      <c r="C261" s="15"/>
      <c r="D261" s="10"/>
      <c r="E261" s="10"/>
      <c r="F261" s="19"/>
      <c r="G261" s="19"/>
      <c r="H261" s="19"/>
      <c r="I261" s="19"/>
      <c r="J261" s="19"/>
      <c r="K261" s="13"/>
      <c r="L261" s="6"/>
    </row>
    <row r="262" spans="2:12" s="7" customFormat="1" x14ac:dyDescent="0.15">
      <c r="B262" s="20"/>
      <c r="C262" s="15"/>
      <c r="D262" s="10"/>
      <c r="E262" s="10"/>
      <c r="F262" s="19"/>
      <c r="G262" s="19"/>
      <c r="H262" s="19"/>
      <c r="I262" s="19"/>
      <c r="J262" s="19"/>
      <c r="K262" s="13"/>
      <c r="L262" s="6"/>
    </row>
    <row r="263" spans="2:12" s="7" customFormat="1" x14ac:dyDescent="0.15">
      <c r="B263" s="20"/>
      <c r="C263" s="15"/>
      <c r="D263" s="10"/>
      <c r="E263" s="10"/>
      <c r="F263" s="19"/>
      <c r="G263" s="19"/>
      <c r="H263" s="19"/>
      <c r="I263" s="19"/>
      <c r="J263" s="19"/>
      <c r="K263" s="13"/>
      <c r="L263" s="6"/>
    </row>
    <row r="264" spans="2:12" s="7" customFormat="1" x14ac:dyDescent="0.15">
      <c r="B264" s="20"/>
      <c r="C264" s="15"/>
      <c r="D264" s="10"/>
      <c r="E264" s="10"/>
      <c r="F264" s="19"/>
      <c r="G264" s="19"/>
      <c r="H264" s="19"/>
      <c r="I264" s="19"/>
      <c r="J264" s="19"/>
      <c r="K264" s="13"/>
      <c r="L264" s="6"/>
    </row>
    <row r="265" spans="2:12" s="7" customFormat="1" x14ac:dyDescent="0.15">
      <c r="B265" s="20"/>
      <c r="C265" s="15"/>
      <c r="D265" s="10"/>
      <c r="E265" s="10"/>
      <c r="F265" s="19"/>
      <c r="G265" s="19"/>
      <c r="H265" s="19"/>
      <c r="I265" s="19"/>
      <c r="J265" s="19"/>
      <c r="K265" s="13"/>
      <c r="L265" s="6"/>
    </row>
    <row r="266" spans="2:12" s="7" customFormat="1" x14ac:dyDescent="0.15">
      <c r="B266" s="20"/>
      <c r="C266" s="15"/>
      <c r="D266" s="10"/>
      <c r="E266" s="10"/>
      <c r="F266" s="19"/>
      <c r="G266" s="19"/>
      <c r="H266" s="19"/>
      <c r="I266" s="19"/>
      <c r="J266" s="19"/>
      <c r="K266" s="13"/>
      <c r="L266" s="6"/>
    </row>
    <row r="267" spans="2:12" s="7" customFormat="1" x14ac:dyDescent="0.15">
      <c r="B267" s="20"/>
      <c r="C267" s="15"/>
      <c r="D267" s="10"/>
      <c r="E267" s="10"/>
      <c r="F267" s="19"/>
      <c r="G267" s="19"/>
      <c r="H267" s="19"/>
      <c r="I267" s="19"/>
      <c r="J267" s="19"/>
      <c r="K267" s="13"/>
      <c r="L267" s="6"/>
    </row>
    <row r="268" spans="2:12" s="7" customFormat="1" x14ac:dyDescent="0.15">
      <c r="B268" s="20"/>
      <c r="C268" s="15"/>
      <c r="D268" s="10"/>
      <c r="E268" s="10"/>
      <c r="F268" s="19"/>
      <c r="G268" s="19"/>
      <c r="H268" s="19"/>
      <c r="I268" s="19"/>
      <c r="J268" s="19"/>
      <c r="K268" s="13"/>
      <c r="L268" s="6"/>
    </row>
    <row r="269" spans="2:12" s="7" customFormat="1" x14ac:dyDescent="0.15">
      <c r="B269" s="20"/>
      <c r="C269" s="15"/>
      <c r="D269" s="10"/>
      <c r="E269" s="10"/>
      <c r="F269" s="19"/>
      <c r="G269" s="19"/>
      <c r="H269" s="19"/>
      <c r="I269" s="19"/>
      <c r="J269" s="19"/>
      <c r="K269" s="13"/>
      <c r="L269" s="6"/>
    </row>
    <row r="270" spans="2:12" s="7" customFormat="1" x14ac:dyDescent="0.15">
      <c r="B270" s="20"/>
      <c r="C270" s="15"/>
      <c r="D270" s="10"/>
      <c r="E270" s="10"/>
      <c r="F270" s="19"/>
      <c r="G270" s="19"/>
      <c r="H270" s="19"/>
      <c r="I270" s="19"/>
      <c r="J270" s="19"/>
      <c r="K270" s="13"/>
      <c r="L270" s="6"/>
    </row>
    <row r="271" spans="2:12" s="7" customFormat="1" x14ac:dyDescent="0.15">
      <c r="B271" s="20"/>
      <c r="C271" s="15"/>
      <c r="D271" s="10"/>
      <c r="E271" s="10"/>
      <c r="F271" s="19"/>
      <c r="G271" s="19"/>
      <c r="H271" s="19"/>
      <c r="I271" s="19"/>
      <c r="J271" s="19"/>
      <c r="K271" s="13"/>
      <c r="L271" s="6"/>
    </row>
    <row r="272" spans="2:12" s="7" customFormat="1" x14ac:dyDescent="0.15">
      <c r="B272" s="20"/>
      <c r="C272" s="15"/>
      <c r="D272" s="10"/>
      <c r="E272" s="10"/>
      <c r="F272" s="19"/>
      <c r="G272" s="19"/>
      <c r="H272" s="19"/>
      <c r="I272" s="19"/>
      <c r="J272" s="19"/>
      <c r="K272" s="13"/>
      <c r="L272" s="6"/>
    </row>
    <row r="273" spans="2:12" s="7" customFormat="1" x14ac:dyDescent="0.15">
      <c r="B273" s="20"/>
      <c r="C273" s="15"/>
      <c r="D273" s="10"/>
      <c r="E273" s="10"/>
      <c r="F273" s="19"/>
      <c r="G273" s="19"/>
      <c r="H273" s="19"/>
      <c r="I273" s="19"/>
      <c r="J273" s="19"/>
      <c r="K273" s="13"/>
      <c r="L273" s="6"/>
    </row>
    <row r="274" spans="2:12" s="7" customFormat="1" x14ac:dyDescent="0.15">
      <c r="B274" s="20"/>
      <c r="C274" s="15"/>
      <c r="D274" s="10"/>
      <c r="E274" s="10"/>
      <c r="F274" s="19"/>
      <c r="G274" s="19"/>
      <c r="H274" s="19"/>
      <c r="I274" s="19"/>
      <c r="J274" s="19"/>
      <c r="K274" s="13"/>
      <c r="L274" s="6"/>
    </row>
    <row r="275" spans="2:12" s="7" customFormat="1" x14ac:dyDescent="0.15">
      <c r="B275" s="20"/>
      <c r="C275" s="15"/>
      <c r="D275" s="10"/>
      <c r="E275" s="10"/>
      <c r="F275" s="19"/>
      <c r="G275" s="19"/>
      <c r="H275" s="19"/>
      <c r="I275" s="19"/>
      <c r="J275" s="19"/>
      <c r="K275" s="13"/>
      <c r="L275" s="6"/>
    </row>
    <row r="276" spans="2:12" s="7" customFormat="1" x14ac:dyDescent="0.15">
      <c r="B276" s="20"/>
      <c r="C276" s="15"/>
      <c r="D276" s="10"/>
      <c r="E276" s="10"/>
      <c r="F276" s="19"/>
      <c r="G276" s="19"/>
      <c r="H276" s="19"/>
      <c r="I276" s="19"/>
      <c r="J276" s="19"/>
      <c r="K276" s="13"/>
      <c r="L276" s="6"/>
    </row>
    <row r="277" spans="2:12" s="7" customFormat="1" x14ac:dyDescent="0.15">
      <c r="B277" s="20"/>
      <c r="C277" s="15"/>
      <c r="D277" s="10"/>
      <c r="E277" s="10"/>
      <c r="F277" s="19"/>
      <c r="G277" s="19"/>
      <c r="H277" s="19"/>
      <c r="I277" s="19"/>
      <c r="J277" s="19"/>
      <c r="K277" s="13"/>
      <c r="L277" s="6"/>
    </row>
    <row r="278" spans="2:12" s="7" customFormat="1" x14ac:dyDescent="0.15">
      <c r="B278" s="20"/>
      <c r="C278" s="15"/>
      <c r="D278" s="10"/>
      <c r="E278" s="10"/>
      <c r="F278" s="19"/>
      <c r="G278" s="19"/>
      <c r="H278" s="19"/>
      <c r="I278" s="19"/>
      <c r="J278" s="19"/>
      <c r="K278" s="13"/>
      <c r="L278" s="6"/>
    </row>
    <row r="279" spans="2:12" s="7" customFormat="1" x14ac:dyDescent="0.15">
      <c r="B279" s="20"/>
      <c r="C279" s="15"/>
      <c r="D279" s="10"/>
      <c r="E279" s="10"/>
      <c r="F279" s="19"/>
      <c r="G279" s="19"/>
      <c r="H279" s="19"/>
      <c r="I279" s="19"/>
      <c r="J279" s="19"/>
      <c r="K279" s="13"/>
      <c r="L279" s="6"/>
    </row>
    <row r="280" spans="2:12" s="7" customFormat="1" x14ac:dyDescent="0.15">
      <c r="B280" s="20"/>
      <c r="C280" s="15"/>
      <c r="D280" s="10"/>
      <c r="E280" s="10"/>
      <c r="F280" s="19"/>
      <c r="G280" s="19"/>
      <c r="H280" s="19"/>
      <c r="I280" s="19"/>
      <c r="J280" s="19"/>
      <c r="K280" s="13"/>
      <c r="L280" s="6"/>
    </row>
    <row r="281" spans="2:12" s="7" customFormat="1" x14ac:dyDescent="0.15">
      <c r="B281" s="20"/>
      <c r="C281" s="15"/>
      <c r="D281" s="10"/>
      <c r="E281" s="10"/>
      <c r="F281" s="19"/>
      <c r="G281" s="19"/>
      <c r="H281" s="19"/>
      <c r="I281" s="19"/>
      <c r="J281" s="19"/>
      <c r="K281" s="13"/>
      <c r="L281" s="6"/>
    </row>
    <row r="282" spans="2:12" s="7" customFormat="1" x14ac:dyDescent="0.15">
      <c r="B282" s="20"/>
      <c r="C282" s="15"/>
      <c r="D282" s="10"/>
      <c r="E282" s="10"/>
      <c r="F282" s="19"/>
      <c r="G282" s="19"/>
      <c r="H282" s="19"/>
      <c r="I282" s="19"/>
      <c r="J282" s="19"/>
      <c r="K282" s="13"/>
      <c r="L282" s="6"/>
    </row>
    <row r="283" spans="2:12" s="7" customFormat="1" x14ac:dyDescent="0.15">
      <c r="B283" s="20"/>
      <c r="C283" s="15"/>
      <c r="D283" s="10"/>
      <c r="E283" s="10"/>
      <c r="F283" s="19"/>
      <c r="G283" s="19"/>
      <c r="H283" s="19"/>
      <c r="I283" s="19"/>
      <c r="J283" s="19"/>
      <c r="K283" s="13"/>
      <c r="L283" s="6"/>
    </row>
    <row r="284" spans="2:12" s="7" customFormat="1" x14ac:dyDescent="0.15">
      <c r="B284" s="20"/>
      <c r="C284" s="15"/>
      <c r="D284" s="10"/>
      <c r="E284" s="10"/>
      <c r="F284" s="19"/>
      <c r="G284" s="19"/>
      <c r="H284" s="19"/>
      <c r="I284" s="19"/>
      <c r="J284" s="19"/>
      <c r="K284" s="13"/>
      <c r="L284" s="6"/>
    </row>
    <row r="285" spans="2:12" s="7" customFormat="1" x14ac:dyDescent="0.15">
      <c r="B285" s="20"/>
      <c r="C285" s="15"/>
      <c r="D285" s="10"/>
      <c r="E285" s="10"/>
      <c r="F285" s="19"/>
      <c r="G285" s="19"/>
      <c r="H285" s="19"/>
      <c r="I285" s="19"/>
      <c r="J285" s="19"/>
      <c r="K285" s="13"/>
      <c r="L285" s="6"/>
    </row>
    <row r="286" spans="2:12" s="7" customFormat="1" x14ac:dyDescent="0.15">
      <c r="B286" s="20"/>
      <c r="C286" s="15"/>
      <c r="D286" s="10"/>
      <c r="E286" s="10"/>
      <c r="F286" s="19"/>
      <c r="G286" s="19"/>
      <c r="H286" s="19"/>
      <c r="I286" s="19"/>
      <c r="J286" s="19"/>
      <c r="K286" s="13"/>
      <c r="L286" s="6"/>
    </row>
    <row r="287" spans="2:12" s="7" customFormat="1" x14ac:dyDescent="0.15">
      <c r="B287" s="20"/>
      <c r="C287" s="15"/>
      <c r="D287" s="10"/>
      <c r="E287" s="10"/>
      <c r="F287" s="19"/>
      <c r="G287" s="19"/>
      <c r="H287" s="19"/>
      <c r="I287" s="19"/>
      <c r="J287" s="19"/>
      <c r="K287" s="13"/>
      <c r="L287" s="6"/>
    </row>
    <row r="288" spans="2:12" s="7" customFormat="1" x14ac:dyDescent="0.15">
      <c r="B288" s="20"/>
      <c r="C288" s="15"/>
      <c r="D288" s="10"/>
      <c r="E288" s="10"/>
      <c r="F288" s="19"/>
      <c r="G288" s="19"/>
      <c r="H288" s="19"/>
      <c r="I288" s="19"/>
      <c r="J288" s="19"/>
      <c r="K288" s="13"/>
      <c r="L288" s="6"/>
    </row>
    <row r="289" spans="2:12" s="7" customFormat="1" x14ac:dyDescent="0.15">
      <c r="B289" s="20"/>
      <c r="C289" s="15"/>
      <c r="D289" s="10"/>
      <c r="E289" s="10"/>
      <c r="F289" s="19"/>
      <c r="G289" s="19"/>
      <c r="H289" s="19"/>
      <c r="I289" s="19"/>
      <c r="J289" s="19"/>
      <c r="K289" s="13"/>
      <c r="L289" s="6"/>
    </row>
    <row r="290" spans="2:12" s="7" customFormat="1" x14ac:dyDescent="0.15">
      <c r="B290" s="20"/>
      <c r="C290" s="15"/>
      <c r="D290" s="10"/>
      <c r="E290" s="10"/>
      <c r="F290" s="19"/>
      <c r="G290" s="19"/>
      <c r="H290" s="19"/>
      <c r="I290" s="19"/>
      <c r="J290" s="19"/>
      <c r="K290" s="13"/>
      <c r="L290" s="6"/>
    </row>
    <row r="291" spans="2:12" s="7" customFormat="1" x14ac:dyDescent="0.15">
      <c r="B291" s="20"/>
      <c r="C291" s="15"/>
      <c r="D291" s="10"/>
      <c r="E291" s="10"/>
      <c r="F291" s="19"/>
      <c r="G291" s="19"/>
      <c r="H291" s="19"/>
      <c r="I291" s="19"/>
      <c r="J291" s="19"/>
      <c r="K291" s="13"/>
      <c r="L291" s="6"/>
    </row>
    <row r="292" spans="2:12" s="7" customFormat="1" x14ac:dyDescent="0.15">
      <c r="B292" s="20"/>
      <c r="C292" s="15"/>
      <c r="D292" s="10"/>
      <c r="E292" s="10"/>
      <c r="F292" s="19"/>
      <c r="G292" s="19"/>
      <c r="H292" s="19"/>
      <c r="I292" s="19"/>
      <c r="J292" s="19"/>
      <c r="K292" s="13"/>
      <c r="L292" s="6"/>
    </row>
    <row r="293" spans="2:12" s="7" customFormat="1" x14ac:dyDescent="0.15">
      <c r="B293" s="20"/>
      <c r="C293" s="15"/>
      <c r="D293" s="10"/>
      <c r="E293" s="10"/>
      <c r="F293" s="19"/>
      <c r="G293" s="19"/>
      <c r="H293" s="19"/>
      <c r="I293" s="19"/>
      <c r="J293" s="19"/>
      <c r="K293" s="13"/>
      <c r="L293" s="6"/>
    </row>
    <row r="294" spans="2:12" s="7" customFormat="1" x14ac:dyDescent="0.15">
      <c r="B294" s="20"/>
      <c r="C294" s="15"/>
      <c r="D294" s="10"/>
      <c r="E294" s="10"/>
      <c r="F294" s="19"/>
      <c r="G294" s="19"/>
      <c r="H294" s="19"/>
      <c r="I294" s="19"/>
      <c r="J294" s="19"/>
      <c r="K294" s="13"/>
      <c r="L294" s="6"/>
    </row>
    <row r="295" spans="2:12" s="7" customFormat="1" x14ac:dyDescent="0.15">
      <c r="B295" s="20"/>
      <c r="C295" s="15"/>
      <c r="D295" s="10"/>
      <c r="E295" s="10"/>
      <c r="F295" s="19"/>
      <c r="G295" s="19"/>
      <c r="H295" s="19"/>
      <c r="I295" s="19"/>
      <c r="J295" s="19"/>
      <c r="K295" s="13"/>
      <c r="L295" s="6"/>
    </row>
    <row r="296" spans="2:12" s="7" customFormat="1" x14ac:dyDescent="0.15">
      <c r="B296" s="20"/>
      <c r="C296" s="15"/>
      <c r="D296" s="10"/>
      <c r="E296" s="10"/>
      <c r="F296" s="19"/>
      <c r="G296" s="19"/>
      <c r="H296" s="19"/>
      <c r="I296" s="19"/>
      <c r="J296" s="19"/>
      <c r="K296" s="13"/>
      <c r="L296" s="6"/>
    </row>
    <row r="297" spans="2:12" s="7" customFormat="1" x14ac:dyDescent="0.15">
      <c r="B297" s="20"/>
      <c r="C297" s="15"/>
      <c r="D297" s="10"/>
      <c r="E297" s="10"/>
      <c r="F297" s="19"/>
      <c r="G297" s="19"/>
      <c r="H297" s="19"/>
      <c r="I297" s="19"/>
      <c r="J297" s="19"/>
      <c r="K297" s="13"/>
      <c r="L297" s="6"/>
    </row>
    <row r="298" spans="2:12" s="7" customFormat="1" x14ac:dyDescent="0.15">
      <c r="B298" s="20"/>
      <c r="C298" s="15"/>
      <c r="D298" s="10"/>
      <c r="E298" s="10"/>
      <c r="F298" s="19"/>
      <c r="G298" s="19"/>
      <c r="H298" s="19"/>
      <c r="I298" s="19"/>
      <c r="J298" s="19"/>
      <c r="K298" s="13"/>
      <c r="L298" s="6"/>
    </row>
    <row r="299" spans="2:12" s="7" customFormat="1" x14ac:dyDescent="0.15">
      <c r="B299" s="20"/>
      <c r="C299" s="15"/>
      <c r="D299" s="10"/>
      <c r="E299" s="10"/>
      <c r="F299" s="19"/>
      <c r="G299" s="19"/>
      <c r="H299" s="19"/>
      <c r="I299" s="19"/>
      <c r="J299" s="19"/>
      <c r="K299" s="13"/>
      <c r="L299" s="6"/>
    </row>
    <row r="300" spans="2:12" s="7" customFormat="1" x14ac:dyDescent="0.15">
      <c r="B300" s="20"/>
      <c r="C300" s="15"/>
      <c r="D300" s="10"/>
      <c r="E300" s="10"/>
      <c r="F300" s="19"/>
      <c r="G300" s="19"/>
      <c r="H300" s="19"/>
      <c r="I300" s="19"/>
      <c r="J300" s="19"/>
      <c r="K300" s="13"/>
      <c r="L300" s="6"/>
    </row>
    <row r="301" spans="2:12" s="7" customFormat="1" x14ac:dyDescent="0.15">
      <c r="B301" s="20"/>
      <c r="C301" s="15"/>
      <c r="D301" s="10"/>
      <c r="E301" s="10"/>
      <c r="F301" s="19"/>
      <c r="G301" s="19"/>
      <c r="H301" s="19"/>
      <c r="I301" s="19"/>
      <c r="J301" s="19"/>
      <c r="K301" s="13"/>
      <c r="L301" s="6"/>
    </row>
    <row r="302" spans="2:12" s="7" customFormat="1" x14ac:dyDescent="0.15">
      <c r="B302" s="20"/>
      <c r="C302" s="15"/>
      <c r="D302" s="10"/>
      <c r="E302" s="10"/>
      <c r="F302" s="19"/>
      <c r="G302" s="19"/>
      <c r="H302" s="19"/>
      <c r="I302" s="19"/>
      <c r="J302" s="19"/>
      <c r="K302" s="13"/>
      <c r="L302" s="6"/>
    </row>
    <row r="303" spans="2:12" s="7" customFormat="1" x14ac:dyDescent="0.15">
      <c r="B303" s="20"/>
      <c r="C303" s="15"/>
      <c r="D303" s="10"/>
      <c r="E303" s="10"/>
      <c r="F303" s="19"/>
      <c r="G303" s="19"/>
      <c r="H303" s="19"/>
      <c r="I303" s="19"/>
      <c r="J303" s="19"/>
      <c r="K303" s="13"/>
      <c r="L303" s="6"/>
    </row>
    <row r="304" spans="2:12" s="7" customFormat="1" x14ac:dyDescent="0.15">
      <c r="B304" s="20"/>
      <c r="C304" s="15"/>
      <c r="D304" s="10"/>
      <c r="E304" s="10"/>
      <c r="F304" s="19"/>
      <c r="G304" s="19"/>
      <c r="H304" s="19"/>
      <c r="I304" s="19"/>
      <c r="J304" s="19"/>
      <c r="K304" s="13"/>
      <c r="L304" s="6"/>
    </row>
    <row r="305" spans="2:12" s="7" customFormat="1" x14ac:dyDescent="0.15">
      <c r="B305" s="20"/>
      <c r="C305" s="15"/>
      <c r="D305" s="10"/>
      <c r="E305" s="10"/>
      <c r="F305" s="19"/>
      <c r="G305" s="19"/>
      <c r="H305" s="19"/>
      <c r="I305" s="19"/>
      <c r="J305" s="19"/>
      <c r="K305" s="13"/>
      <c r="L305" s="6"/>
    </row>
    <row r="306" spans="2:12" s="7" customFormat="1" x14ac:dyDescent="0.15">
      <c r="B306" s="20"/>
      <c r="C306" s="15"/>
      <c r="D306" s="10"/>
      <c r="E306" s="10"/>
      <c r="F306" s="19"/>
      <c r="G306" s="19"/>
      <c r="H306" s="19"/>
      <c r="I306" s="19"/>
      <c r="J306" s="19"/>
      <c r="K306" s="13"/>
      <c r="L306" s="6"/>
    </row>
    <row r="307" spans="2:12" s="7" customFormat="1" x14ac:dyDescent="0.15">
      <c r="B307" s="20"/>
      <c r="C307" s="15"/>
      <c r="D307" s="10"/>
      <c r="E307" s="10"/>
      <c r="F307" s="19"/>
      <c r="G307" s="19"/>
      <c r="H307" s="19"/>
      <c r="I307" s="19"/>
      <c r="J307" s="19"/>
      <c r="K307" s="13"/>
      <c r="L307" s="6"/>
    </row>
    <row r="308" spans="2:12" s="7" customFormat="1" x14ac:dyDescent="0.15">
      <c r="B308" s="20"/>
      <c r="C308" s="15"/>
      <c r="D308" s="10"/>
      <c r="E308" s="10"/>
      <c r="F308" s="19"/>
      <c r="G308" s="19"/>
      <c r="H308" s="19"/>
      <c r="I308" s="19"/>
      <c r="J308" s="19"/>
      <c r="K308" s="13"/>
      <c r="L308" s="6"/>
    </row>
    <row r="309" spans="2:12" s="7" customFormat="1" x14ac:dyDescent="0.15">
      <c r="B309" s="20"/>
      <c r="C309" s="15"/>
      <c r="D309" s="10"/>
      <c r="E309" s="10"/>
      <c r="F309" s="19"/>
      <c r="G309" s="19"/>
      <c r="H309" s="19"/>
      <c r="I309" s="19"/>
      <c r="J309" s="19"/>
      <c r="K309" s="13"/>
      <c r="L309" s="6"/>
    </row>
    <row r="310" spans="2:12" s="7" customFormat="1" x14ac:dyDescent="0.15">
      <c r="B310" s="20"/>
      <c r="C310" s="15"/>
      <c r="D310" s="10"/>
      <c r="E310" s="10"/>
      <c r="F310" s="19"/>
      <c r="G310" s="19"/>
      <c r="H310" s="19"/>
      <c r="I310" s="19"/>
      <c r="J310" s="19"/>
      <c r="K310" s="13"/>
      <c r="L310" s="6"/>
    </row>
    <row r="311" spans="2:12" s="7" customFormat="1" x14ac:dyDescent="0.15">
      <c r="B311" s="20"/>
      <c r="C311" s="15"/>
      <c r="D311" s="10"/>
      <c r="E311" s="10"/>
      <c r="F311" s="19"/>
      <c r="G311" s="19"/>
      <c r="H311" s="19"/>
      <c r="I311" s="19"/>
      <c r="J311" s="19"/>
      <c r="K311" s="13"/>
      <c r="L311" s="6"/>
    </row>
    <row r="312" spans="2:12" s="7" customFormat="1" x14ac:dyDescent="0.15">
      <c r="B312" s="20"/>
      <c r="C312" s="15"/>
      <c r="D312" s="10"/>
      <c r="E312" s="10"/>
      <c r="F312" s="19"/>
      <c r="G312" s="19"/>
      <c r="H312" s="19"/>
      <c r="I312" s="19"/>
      <c r="J312" s="19"/>
      <c r="K312" s="13"/>
      <c r="L312" s="6"/>
    </row>
    <row r="313" spans="2:12" s="7" customFormat="1" x14ac:dyDescent="0.15">
      <c r="B313" s="20"/>
      <c r="C313" s="15"/>
      <c r="D313" s="10"/>
      <c r="E313" s="10"/>
      <c r="F313" s="19"/>
      <c r="G313" s="19"/>
      <c r="H313" s="19"/>
      <c r="I313" s="19"/>
      <c r="J313" s="19"/>
      <c r="K313" s="13"/>
      <c r="L313" s="6"/>
    </row>
    <row r="314" spans="2:12" s="7" customFormat="1" x14ac:dyDescent="0.15">
      <c r="B314" s="20"/>
      <c r="C314" s="15"/>
      <c r="D314" s="10"/>
      <c r="E314" s="10"/>
      <c r="F314" s="19"/>
      <c r="G314" s="19"/>
      <c r="H314" s="19"/>
      <c r="I314" s="19"/>
      <c r="J314" s="19"/>
      <c r="K314" s="13"/>
      <c r="L314" s="6"/>
    </row>
    <row r="315" spans="2:12" s="7" customFormat="1" x14ac:dyDescent="0.15">
      <c r="B315" s="20"/>
      <c r="C315" s="15"/>
      <c r="D315" s="10"/>
      <c r="E315" s="10"/>
      <c r="F315" s="19"/>
      <c r="G315" s="19"/>
      <c r="H315" s="19"/>
      <c r="I315" s="19"/>
      <c r="J315" s="19"/>
      <c r="K315" s="13"/>
      <c r="L315" s="6"/>
    </row>
    <row r="316" spans="2:12" s="7" customFormat="1" x14ac:dyDescent="0.15">
      <c r="B316" s="20"/>
      <c r="C316" s="15"/>
      <c r="D316" s="10"/>
      <c r="E316" s="10"/>
      <c r="F316" s="19"/>
      <c r="G316" s="19"/>
      <c r="H316" s="19"/>
      <c r="I316" s="19"/>
      <c r="J316" s="19"/>
      <c r="K316" s="13"/>
      <c r="L316" s="6"/>
    </row>
    <row r="317" spans="2:12" s="7" customFormat="1" x14ac:dyDescent="0.15">
      <c r="B317" s="20"/>
      <c r="C317" s="15"/>
      <c r="D317" s="10"/>
      <c r="E317" s="10"/>
      <c r="F317" s="19"/>
      <c r="G317" s="19"/>
      <c r="H317" s="19"/>
      <c r="I317" s="19"/>
      <c r="J317" s="19"/>
      <c r="K317" s="13"/>
      <c r="L317" s="6"/>
    </row>
    <row r="318" spans="2:12" s="7" customFormat="1" x14ac:dyDescent="0.15">
      <c r="B318" s="20"/>
      <c r="C318" s="15"/>
      <c r="D318" s="10"/>
      <c r="E318" s="10"/>
      <c r="F318" s="19"/>
      <c r="G318" s="19"/>
      <c r="H318" s="19"/>
      <c r="I318" s="19"/>
      <c r="J318" s="19"/>
      <c r="K318" s="13"/>
      <c r="L318" s="6"/>
    </row>
    <row r="319" spans="2:12" s="7" customFormat="1" x14ac:dyDescent="0.15">
      <c r="B319" s="20"/>
      <c r="C319" s="15"/>
      <c r="D319" s="10"/>
      <c r="E319" s="10"/>
      <c r="F319" s="19"/>
      <c r="G319" s="19"/>
      <c r="H319" s="19"/>
      <c r="I319" s="19"/>
      <c r="J319" s="19"/>
      <c r="K319" s="13"/>
      <c r="L319" s="6"/>
    </row>
    <row r="320" spans="2:12" s="7" customFormat="1" x14ac:dyDescent="0.15">
      <c r="B320" s="20"/>
      <c r="C320" s="15"/>
      <c r="D320" s="10"/>
      <c r="E320" s="10"/>
      <c r="F320" s="19"/>
      <c r="G320" s="19"/>
      <c r="H320" s="19"/>
      <c r="I320" s="19"/>
      <c r="J320" s="19"/>
      <c r="K320" s="13"/>
      <c r="L320" s="6"/>
    </row>
    <row r="321" spans="2:12" s="7" customFormat="1" x14ac:dyDescent="0.15">
      <c r="B321" s="20"/>
      <c r="C321" s="15"/>
      <c r="D321" s="10"/>
      <c r="E321" s="10"/>
      <c r="F321" s="19"/>
      <c r="G321" s="19"/>
      <c r="H321" s="19"/>
      <c r="I321" s="19"/>
      <c r="J321" s="19"/>
      <c r="K321" s="13"/>
      <c r="L321" s="6"/>
    </row>
    <row r="322" spans="2:12" s="7" customFormat="1" x14ac:dyDescent="0.15">
      <c r="B322" s="20"/>
      <c r="C322" s="15"/>
      <c r="D322" s="10"/>
      <c r="E322" s="10"/>
      <c r="F322" s="19"/>
      <c r="G322" s="19"/>
      <c r="H322" s="19"/>
      <c r="I322" s="19"/>
      <c r="J322" s="19"/>
      <c r="K322" s="13"/>
      <c r="L322" s="6"/>
    </row>
    <row r="323" spans="2:12" s="7" customFormat="1" x14ac:dyDescent="0.15">
      <c r="B323" s="20"/>
      <c r="C323" s="15"/>
      <c r="D323" s="10"/>
      <c r="E323" s="10"/>
      <c r="F323" s="19"/>
      <c r="G323" s="19"/>
      <c r="H323" s="19"/>
      <c r="I323" s="19"/>
      <c r="J323" s="19"/>
      <c r="K323" s="13"/>
      <c r="L323" s="6"/>
    </row>
    <row r="324" spans="2:12" s="7" customFormat="1" x14ac:dyDescent="0.15">
      <c r="B324" s="20"/>
      <c r="C324" s="15"/>
      <c r="D324" s="10"/>
      <c r="E324" s="10"/>
      <c r="F324" s="19"/>
      <c r="G324" s="19"/>
      <c r="H324" s="19"/>
      <c r="I324" s="19"/>
      <c r="J324" s="19"/>
      <c r="K324" s="13"/>
      <c r="L324" s="6"/>
    </row>
    <row r="325" spans="2:12" s="7" customFormat="1" x14ac:dyDescent="0.15">
      <c r="B325" s="20"/>
      <c r="C325" s="15"/>
      <c r="D325" s="10"/>
      <c r="E325" s="10"/>
      <c r="F325" s="19"/>
      <c r="G325" s="19"/>
      <c r="H325" s="19"/>
      <c r="I325" s="19"/>
      <c r="J325" s="19"/>
      <c r="K325" s="13"/>
      <c r="L325" s="6"/>
    </row>
    <row r="326" spans="2:12" s="7" customFormat="1" x14ac:dyDescent="0.15">
      <c r="B326" s="20"/>
      <c r="C326" s="15"/>
      <c r="D326" s="10"/>
      <c r="E326" s="10"/>
      <c r="F326" s="19"/>
      <c r="G326" s="19"/>
      <c r="H326" s="19"/>
      <c r="I326" s="19"/>
      <c r="J326" s="19"/>
      <c r="K326" s="13"/>
      <c r="L326" s="6"/>
    </row>
    <row r="327" spans="2:12" s="7" customFormat="1" x14ac:dyDescent="0.15">
      <c r="B327" s="20"/>
      <c r="C327" s="15"/>
      <c r="D327" s="10"/>
      <c r="E327" s="10"/>
      <c r="F327" s="19"/>
      <c r="G327" s="19"/>
      <c r="H327" s="19"/>
      <c r="I327" s="19"/>
      <c r="J327" s="19"/>
      <c r="K327" s="13"/>
      <c r="L327" s="6"/>
    </row>
    <row r="328" spans="2:12" s="7" customFormat="1" x14ac:dyDescent="0.15">
      <c r="B328" s="20"/>
      <c r="C328" s="15"/>
      <c r="D328" s="10"/>
      <c r="E328" s="10"/>
      <c r="F328" s="19"/>
      <c r="G328" s="19"/>
      <c r="H328" s="19"/>
      <c r="I328" s="19"/>
      <c r="J328" s="19"/>
      <c r="K328" s="13"/>
      <c r="L328" s="6"/>
    </row>
    <row r="329" spans="2:12" s="7" customFormat="1" x14ac:dyDescent="0.15">
      <c r="B329" s="20"/>
      <c r="C329" s="15"/>
      <c r="D329" s="10"/>
      <c r="E329" s="10"/>
      <c r="F329" s="19"/>
      <c r="G329" s="19"/>
      <c r="H329" s="19"/>
      <c r="I329" s="19"/>
      <c r="J329" s="19"/>
      <c r="K329" s="13"/>
      <c r="L329" s="6"/>
    </row>
    <row r="330" spans="2:12" s="7" customFormat="1" x14ac:dyDescent="0.15">
      <c r="B330" s="20"/>
      <c r="C330" s="15"/>
      <c r="D330" s="10"/>
      <c r="E330" s="10"/>
      <c r="F330" s="19"/>
      <c r="G330" s="19"/>
      <c r="H330" s="19"/>
      <c r="I330" s="19"/>
      <c r="J330" s="19"/>
      <c r="K330" s="13"/>
      <c r="L330" s="6"/>
    </row>
    <row r="331" spans="2:12" s="7" customFormat="1" x14ac:dyDescent="0.15">
      <c r="B331" s="20"/>
      <c r="C331" s="15"/>
      <c r="D331" s="10"/>
      <c r="E331" s="10"/>
      <c r="F331" s="19"/>
      <c r="G331" s="19"/>
      <c r="H331" s="19"/>
      <c r="I331" s="19"/>
      <c r="J331" s="19"/>
      <c r="K331" s="13"/>
      <c r="L331" s="6"/>
    </row>
    <row r="332" spans="2:12" s="7" customFormat="1" x14ac:dyDescent="0.15">
      <c r="B332" s="20"/>
      <c r="C332" s="15"/>
      <c r="D332" s="10"/>
      <c r="E332" s="10"/>
      <c r="F332" s="19"/>
      <c r="G332" s="19"/>
      <c r="H332" s="19"/>
      <c r="I332" s="19"/>
      <c r="J332" s="19"/>
      <c r="K332" s="13"/>
      <c r="L332" s="6"/>
    </row>
    <row r="333" spans="2:12" s="7" customFormat="1" x14ac:dyDescent="0.15">
      <c r="B333" s="20"/>
      <c r="C333" s="15"/>
      <c r="D333" s="10"/>
      <c r="E333" s="10"/>
      <c r="F333" s="19"/>
      <c r="G333" s="19"/>
      <c r="H333" s="19"/>
      <c r="I333" s="19"/>
      <c r="J333" s="19"/>
      <c r="K333" s="13"/>
      <c r="L333" s="6"/>
    </row>
    <row r="334" spans="2:12" s="7" customFormat="1" x14ac:dyDescent="0.15">
      <c r="B334" s="20"/>
      <c r="C334" s="15"/>
      <c r="D334" s="10"/>
      <c r="E334" s="10"/>
      <c r="F334" s="19"/>
      <c r="G334" s="19"/>
      <c r="H334" s="19"/>
      <c r="I334" s="19"/>
      <c r="J334" s="19"/>
      <c r="K334" s="13"/>
      <c r="L334" s="6"/>
    </row>
    <row r="335" spans="2:12" s="7" customFormat="1" x14ac:dyDescent="0.15">
      <c r="B335" s="20"/>
      <c r="C335" s="15"/>
      <c r="D335" s="10"/>
      <c r="E335" s="10"/>
      <c r="F335" s="19"/>
      <c r="G335" s="19"/>
      <c r="H335" s="19"/>
      <c r="I335" s="19"/>
      <c r="J335" s="19"/>
      <c r="K335" s="13"/>
      <c r="L335" s="6"/>
    </row>
    <row r="336" spans="2:12" s="7" customFormat="1" x14ac:dyDescent="0.15">
      <c r="B336" s="20"/>
      <c r="C336" s="15"/>
      <c r="D336" s="10"/>
      <c r="E336" s="10"/>
      <c r="F336" s="19"/>
      <c r="G336" s="19"/>
      <c r="H336" s="19"/>
      <c r="I336" s="19"/>
      <c r="J336" s="19"/>
      <c r="K336" s="13"/>
      <c r="L336" s="6"/>
    </row>
    <row r="337" spans="2:12" s="7" customFormat="1" x14ac:dyDescent="0.15">
      <c r="B337" s="20"/>
      <c r="C337" s="15"/>
      <c r="D337" s="10"/>
      <c r="E337" s="10"/>
      <c r="F337" s="19"/>
      <c r="G337" s="19"/>
      <c r="H337" s="19"/>
      <c r="I337" s="19"/>
      <c r="J337" s="19"/>
      <c r="K337" s="13"/>
      <c r="L337" s="6"/>
    </row>
    <row r="338" spans="2:12" s="7" customFormat="1" x14ac:dyDescent="0.15">
      <c r="B338" s="20"/>
      <c r="C338" s="15"/>
      <c r="D338" s="10"/>
      <c r="E338" s="10"/>
      <c r="F338" s="19"/>
      <c r="G338" s="19"/>
      <c r="H338" s="19"/>
      <c r="I338" s="19"/>
      <c r="J338" s="19"/>
      <c r="K338" s="13"/>
      <c r="L338" s="6"/>
    </row>
    <row r="339" spans="2:12" s="7" customFormat="1" x14ac:dyDescent="0.15">
      <c r="B339" s="20"/>
      <c r="C339" s="15"/>
      <c r="D339" s="10"/>
      <c r="E339" s="10"/>
      <c r="F339" s="19"/>
      <c r="G339" s="19"/>
      <c r="H339" s="19"/>
      <c r="I339" s="19"/>
      <c r="J339" s="19"/>
      <c r="K339" s="13"/>
      <c r="L339" s="6"/>
    </row>
    <row r="340" spans="2:12" s="7" customFormat="1" x14ac:dyDescent="0.15">
      <c r="B340" s="20"/>
      <c r="C340" s="15"/>
      <c r="D340" s="10"/>
      <c r="E340" s="10"/>
      <c r="F340" s="19"/>
      <c r="G340" s="19"/>
      <c r="H340" s="19"/>
      <c r="I340" s="19"/>
      <c r="J340" s="19"/>
      <c r="K340" s="13"/>
      <c r="L340" s="6"/>
    </row>
    <row r="341" spans="2:12" s="7" customFormat="1" x14ac:dyDescent="0.15">
      <c r="B341" s="20"/>
      <c r="C341" s="15"/>
      <c r="D341" s="10"/>
      <c r="E341" s="10"/>
      <c r="F341" s="19"/>
      <c r="G341" s="19"/>
      <c r="H341" s="19"/>
      <c r="I341" s="19"/>
      <c r="J341" s="19"/>
      <c r="K341" s="13"/>
      <c r="L341" s="6"/>
    </row>
    <row r="342" spans="2:12" s="7" customFormat="1" x14ac:dyDescent="0.15">
      <c r="B342" s="20"/>
      <c r="C342" s="15"/>
      <c r="D342" s="10"/>
      <c r="E342" s="10"/>
      <c r="F342" s="19"/>
      <c r="G342" s="19"/>
      <c r="H342" s="19"/>
      <c r="I342" s="19"/>
      <c r="J342" s="19"/>
      <c r="K342" s="13"/>
      <c r="L342" s="6"/>
    </row>
    <row r="343" spans="2:12" s="7" customFormat="1" x14ac:dyDescent="0.15">
      <c r="B343" s="20"/>
      <c r="C343" s="15"/>
      <c r="D343" s="10"/>
      <c r="E343" s="10"/>
      <c r="F343" s="19"/>
      <c r="G343" s="19"/>
      <c r="H343" s="19"/>
      <c r="I343" s="19"/>
      <c r="J343" s="19"/>
      <c r="K343" s="13"/>
      <c r="L343" s="6"/>
    </row>
    <row r="344" spans="2:12" s="7" customFormat="1" x14ac:dyDescent="0.15">
      <c r="B344" s="20"/>
      <c r="C344" s="15"/>
      <c r="D344" s="10"/>
      <c r="E344" s="10"/>
      <c r="F344" s="19"/>
      <c r="G344" s="19"/>
      <c r="H344" s="19"/>
      <c r="I344" s="19"/>
      <c r="J344" s="19"/>
      <c r="K344" s="13"/>
      <c r="L344" s="6"/>
    </row>
    <row r="345" spans="2:12" s="7" customFormat="1" x14ac:dyDescent="0.15">
      <c r="B345" s="20"/>
      <c r="C345" s="15"/>
      <c r="D345" s="10"/>
      <c r="E345" s="10"/>
      <c r="F345" s="19"/>
      <c r="G345" s="19"/>
      <c r="H345" s="19"/>
      <c r="I345" s="19"/>
      <c r="J345" s="19"/>
      <c r="K345" s="13"/>
      <c r="L345" s="6"/>
    </row>
    <row r="346" spans="2:12" s="7" customFormat="1" x14ac:dyDescent="0.15">
      <c r="B346" s="20"/>
      <c r="C346" s="15"/>
      <c r="D346" s="10"/>
      <c r="E346" s="10"/>
      <c r="F346" s="19"/>
      <c r="G346" s="19"/>
      <c r="H346" s="19"/>
      <c r="I346" s="19"/>
      <c r="J346" s="19"/>
      <c r="K346" s="13"/>
      <c r="L346" s="6"/>
    </row>
    <row r="347" spans="2:12" s="7" customFormat="1" x14ac:dyDescent="0.15">
      <c r="B347" s="20"/>
      <c r="C347" s="15"/>
      <c r="D347" s="10"/>
      <c r="E347" s="10"/>
      <c r="F347" s="19"/>
      <c r="G347" s="19"/>
      <c r="H347" s="19"/>
      <c r="I347" s="19"/>
      <c r="J347" s="19"/>
      <c r="K347" s="13"/>
      <c r="L347" s="6"/>
    </row>
    <row r="348" spans="2:12" s="7" customFormat="1" x14ac:dyDescent="0.15">
      <c r="B348" s="20"/>
      <c r="C348" s="15"/>
      <c r="D348" s="10"/>
      <c r="E348" s="10"/>
      <c r="F348" s="19"/>
      <c r="G348" s="19"/>
      <c r="H348" s="19"/>
      <c r="I348" s="19"/>
      <c r="J348" s="19"/>
      <c r="K348" s="13"/>
      <c r="L348" s="6"/>
    </row>
    <row r="349" spans="2:12" s="7" customFormat="1" x14ac:dyDescent="0.15">
      <c r="B349" s="20"/>
      <c r="C349" s="15"/>
      <c r="D349" s="10"/>
      <c r="E349" s="10"/>
      <c r="F349" s="19"/>
      <c r="G349" s="19"/>
      <c r="H349" s="19"/>
      <c r="I349" s="19"/>
      <c r="J349" s="19"/>
      <c r="K349" s="13"/>
      <c r="L349" s="6"/>
    </row>
    <row r="350" spans="2:12" s="7" customFormat="1" x14ac:dyDescent="0.15">
      <c r="B350" s="20"/>
      <c r="C350" s="15"/>
      <c r="D350" s="10"/>
      <c r="E350" s="10"/>
      <c r="F350" s="19"/>
      <c r="G350" s="19"/>
      <c r="H350" s="19"/>
      <c r="I350" s="19"/>
      <c r="J350" s="19"/>
      <c r="K350" s="13"/>
      <c r="L350" s="6"/>
    </row>
    <row r="351" spans="2:12" s="7" customFormat="1" x14ac:dyDescent="0.15">
      <c r="B351" s="20"/>
      <c r="C351" s="15"/>
      <c r="D351" s="10"/>
      <c r="E351" s="10"/>
      <c r="F351" s="19"/>
      <c r="G351" s="19"/>
      <c r="H351" s="19"/>
      <c r="I351" s="19"/>
      <c r="J351" s="19"/>
      <c r="K351" s="13"/>
      <c r="L351" s="6"/>
    </row>
    <row r="352" spans="2:12" s="7" customFormat="1" x14ac:dyDescent="0.15">
      <c r="B352" s="20"/>
      <c r="C352" s="15"/>
      <c r="D352" s="10"/>
      <c r="E352" s="10"/>
      <c r="F352" s="19"/>
      <c r="G352" s="19"/>
      <c r="H352" s="19"/>
      <c r="I352" s="19"/>
      <c r="J352" s="19"/>
      <c r="K352" s="13"/>
      <c r="L352" s="6"/>
    </row>
    <row r="353" spans="2:12" s="7" customFormat="1" x14ac:dyDescent="0.15">
      <c r="B353" s="20"/>
      <c r="C353" s="15"/>
      <c r="D353" s="10"/>
      <c r="E353" s="10"/>
      <c r="F353" s="19"/>
      <c r="G353" s="19"/>
      <c r="H353" s="19"/>
      <c r="I353" s="19"/>
      <c r="J353" s="19"/>
      <c r="K353" s="13"/>
      <c r="L353" s="6"/>
    </row>
    <row r="354" spans="2:12" s="7" customFormat="1" x14ac:dyDescent="0.15">
      <c r="B354" s="20"/>
      <c r="C354" s="15"/>
      <c r="D354" s="10"/>
      <c r="E354" s="10"/>
      <c r="F354" s="19"/>
      <c r="G354" s="19"/>
      <c r="H354" s="19"/>
      <c r="I354" s="19"/>
      <c r="J354" s="19"/>
      <c r="K354" s="13"/>
      <c r="L354" s="6"/>
    </row>
    <row r="355" spans="2:12" s="7" customFormat="1" x14ac:dyDescent="0.15">
      <c r="B355" s="20"/>
      <c r="C355" s="15"/>
      <c r="D355" s="10"/>
      <c r="E355" s="10"/>
      <c r="F355" s="19"/>
      <c r="G355" s="19"/>
      <c r="H355" s="19"/>
      <c r="I355" s="19"/>
      <c r="J355" s="19"/>
      <c r="K355" s="13"/>
      <c r="L355" s="6"/>
    </row>
    <row r="356" spans="2:12" s="7" customFormat="1" x14ac:dyDescent="0.15">
      <c r="B356" s="20"/>
      <c r="C356" s="15"/>
      <c r="D356" s="10"/>
      <c r="E356" s="10"/>
      <c r="F356" s="19"/>
      <c r="G356" s="19"/>
      <c r="H356" s="19"/>
      <c r="I356" s="19"/>
      <c r="J356" s="19"/>
      <c r="K356" s="13"/>
      <c r="L356" s="6"/>
    </row>
    <row r="357" spans="2:12" s="7" customFormat="1" x14ac:dyDescent="0.15">
      <c r="B357" s="20"/>
      <c r="C357" s="15"/>
      <c r="D357" s="10"/>
      <c r="E357" s="10"/>
      <c r="F357" s="19"/>
      <c r="G357" s="19"/>
      <c r="H357" s="19"/>
      <c r="I357" s="19"/>
      <c r="J357" s="19"/>
      <c r="K357" s="13"/>
      <c r="L357" s="6"/>
    </row>
    <row r="358" spans="2:12" s="7" customFormat="1" x14ac:dyDescent="0.15">
      <c r="B358" s="20"/>
      <c r="C358" s="15"/>
      <c r="D358" s="10"/>
      <c r="E358" s="10"/>
      <c r="F358" s="19"/>
      <c r="G358" s="19"/>
      <c r="H358" s="19"/>
      <c r="I358" s="19"/>
      <c r="J358" s="19"/>
      <c r="K358" s="13"/>
      <c r="L358" s="6"/>
    </row>
    <row r="359" spans="2:12" s="7" customFormat="1" x14ac:dyDescent="0.15">
      <c r="B359" s="20"/>
      <c r="C359" s="15"/>
      <c r="D359" s="10"/>
      <c r="E359" s="10"/>
      <c r="F359" s="19"/>
      <c r="G359" s="19"/>
      <c r="H359" s="19"/>
      <c r="I359" s="19"/>
      <c r="J359" s="19"/>
      <c r="K359" s="13"/>
      <c r="L359" s="6"/>
    </row>
    <row r="360" spans="2:12" s="7" customFormat="1" x14ac:dyDescent="0.15">
      <c r="B360" s="20"/>
      <c r="C360" s="15"/>
      <c r="D360" s="10"/>
      <c r="E360" s="10"/>
      <c r="F360" s="19"/>
      <c r="G360" s="19"/>
      <c r="H360" s="19"/>
      <c r="I360" s="19"/>
      <c r="J360" s="19"/>
      <c r="K360" s="13"/>
      <c r="L360" s="6"/>
    </row>
    <row r="361" spans="2:12" s="7" customFormat="1" x14ac:dyDescent="0.15">
      <c r="B361" s="20"/>
      <c r="C361" s="15"/>
      <c r="D361" s="10"/>
      <c r="E361" s="10"/>
      <c r="F361" s="19"/>
      <c r="G361" s="19"/>
      <c r="H361" s="19"/>
      <c r="I361" s="19"/>
      <c r="J361" s="19"/>
      <c r="K361" s="13"/>
      <c r="L361" s="6"/>
    </row>
    <row r="362" spans="2:12" s="7" customFormat="1" x14ac:dyDescent="0.15">
      <c r="B362" s="20"/>
      <c r="C362" s="15"/>
      <c r="D362" s="10"/>
      <c r="E362" s="10"/>
      <c r="F362" s="19"/>
      <c r="G362" s="19"/>
      <c r="H362" s="19"/>
      <c r="I362" s="19"/>
      <c r="J362" s="19"/>
      <c r="K362" s="13"/>
      <c r="L362" s="6"/>
    </row>
    <row r="363" spans="2:12" s="7" customFormat="1" x14ac:dyDescent="0.15">
      <c r="B363" s="20"/>
      <c r="C363" s="15"/>
      <c r="D363" s="10"/>
      <c r="E363" s="10"/>
      <c r="F363" s="19"/>
      <c r="G363" s="19"/>
      <c r="H363" s="19"/>
      <c r="I363" s="19"/>
      <c r="J363" s="19"/>
      <c r="K363" s="13"/>
      <c r="L363" s="6"/>
    </row>
    <row r="364" spans="2:12" s="7" customFormat="1" x14ac:dyDescent="0.15">
      <c r="B364" s="20"/>
      <c r="C364" s="15"/>
      <c r="D364" s="10"/>
      <c r="E364" s="10"/>
      <c r="F364" s="19"/>
      <c r="G364" s="19"/>
      <c r="H364" s="19"/>
      <c r="I364" s="19"/>
      <c r="J364" s="19"/>
      <c r="K364" s="13"/>
      <c r="L364" s="6"/>
    </row>
    <row r="365" spans="2:12" s="7" customFormat="1" x14ac:dyDescent="0.15">
      <c r="B365" s="20"/>
      <c r="C365" s="15"/>
      <c r="D365" s="10"/>
      <c r="E365" s="10"/>
      <c r="F365" s="19"/>
      <c r="G365" s="19"/>
      <c r="H365" s="19"/>
      <c r="I365" s="19"/>
      <c r="J365" s="19"/>
      <c r="K365" s="13"/>
      <c r="L365" s="6"/>
    </row>
    <row r="366" spans="2:12" s="7" customFormat="1" x14ac:dyDescent="0.15">
      <c r="B366" s="20"/>
      <c r="C366" s="15"/>
      <c r="D366" s="10"/>
      <c r="E366" s="10"/>
      <c r="F366" s="19"/>
      <c r="G366" s="19"/>
      <c r="H366" s="19"/>
      <c r="I366" s="19"/>
      <c r="J366" s="19"/>
      <c r="K366" s="13"/>
      <c r="L366" s="6"/>
    </row>
    <row r="367" spans="2:12" s="7" customFormat="1" x14ac:dyDescent="0.15">
      <c r="B367" s="20"/>
      <c r="C367" s="15"/>
      <c r="D367" s="10"/>
      <c r="E367" s="10"/>
      <c r="F367" s="19"/>
      <c r="G367" s="19"/>
      <c r="H367" s="19"/>
      <c r="I367" s="19"/>
      <c r="J367" s="19"/>
      <c r="K367" s="13"/>
      <c r="L367" s="6"/>
    </row>
    <row r="368" spans="2:12" s="7" customFormat="1" x14ac:dyDescent="0.15">
      <c r="B368" s="20"/>
      <c r="C368" s="15"/>
      <c r="D368" s="10"/>
      <c r="E368" s="10"/>
      <c r="F368" s="19"/>
      <c r="G368" s="19"/>
      <c r="H368" s="19"/>
      <c r="I368" s="19"/>
      <c r="J368" s="19"/>
      <c r="K368" s="13"/>
      <c r="L368" s="6"/>
    </row>
    <row r="369" spans="2:12" s="7" customFormat="1" x14ac:dyDescent="0.15">
      <c r="B369" s="20"/>
      <c r="C369" s="15"/>
      <c r="D369" s="10"/>
      <c r="E369" s="10"/>
      <c r="F369" s="19"/>
      <c r="G369" s="19"/>
      <c r="H369" s="19"/>
      <c r="I369" s="19"/>
      <c r="J369" s="19"/>
      <c r="K369" s="13"/>
      <c r="L369" s="6"/>
    </row>
    <row r="370" spans="2:12" s="7" customFormat="1" x14ac:dyDescent="0.15">
      <c r="B370" s="20"/>
      <c r="C370" s="15"/>
      <c r="D370" s="10"/>
      <c r="E370" s="10"/>
      <c r="F370" s="19"/>
      <c r="G370" s="19"/>
      <c r="H370" s="19"/>
      <c r="I370" s="19"/>
      <c r="J370" s="19"/>
      <c r="K370" s="13"/>
      <c r="L370" s="6"/>
    </row>
    <row r="371" spans="2:12" s="7" customFormat="1" x14ac:dyDescent="0.15">
      <c r="B371" s="20"/>
      <c r="C371" s="15"/>
      <c r="D371" s="10"/>
      <c r="E371" s="10"/>
      <c r="F371" s="19"/>
      <c r="G371" s="19"/>
      <c r="H371" s="19"/>
      <c r="I371" s="19"/>
      <c r="J371" s="19"/>
      <c r="K371" s="13"/>
      <c r="L371" s="6"/>
    </row>
    <row r="372" spans="2:12" s="7" customFormat="1" x14ac:dyDescent="0.15">
      <c r="B372" s="20"/>
      <c r="C372" s="15"/>
      <c r="D372" s="10"/>
      <c r="E372" s="10"/>
      <c r="F372" s="19"/>
      <c r="G372" s="19"/>
      <c r="H372" s="19"/>
      <c r="I372" s="19"/>
      <c r="J372" s="19"/>
      <c r="K372" s="13"/>
      <c r="L372" s="6"/>
    </row>
    <row r="373" spans="2:12" s="7" customFormat="1" x14ac:dyDescent="0.15">
      <c r="B373" s="20"/>
      <c r="C373" s="15"/>
      <c r="D373" s="10"/>
      <c r="E373" s="10"/>
      <c r="F373" s="19"/>
      <c r="G373" s="19"/>
      <c r="H373" s="19"/>
      <c r="I373" s="19"/>
      <c r="J373" s="19"/>
      <c r="K373" s="13"/>
      <c r="L373" s="6"/>
    </row>
    <row r="374" spans="2:12" s="7" customFormat="1" x14ac:dyDescent="0.15">
      <c r="B374" s="20"/>
      <c r="C374" s="15"/>
      <c r="D374" s="10"/>
      <c r="E374" s="10"/>
      <c r="F374" s="19"/>
      <c r="G374" s="19"/>
      <c r="H374" s="19"/>
      <c r="I374" s="19"/>
      <c r="J374" s="19"/>
      <c r="K374" s="13"/>
      <c r="L374" s="6"/>
    </row>
    <row r="375" spans="2:12" s="7" customFormat="1" x14ac:dyDescent="0.15">
      <c r="B375" s="20"/>
      <c r="C375" s="15"/>
      <c r="D375" s="10"/>
      <c r="E375" s="10"/>
      <c r="F375" s="19"/>
      <c r="G375" s="19"/>
      <c r="H375" s="19"/>
      <c r="I375" s="19"/>
      <c r="J375" s="19"/>
      <c r="K375" s="13"/>
      <c r="L375" s="6"/>
    </row>
    <row r="376" spans="2:12" s="7" customFormat="1" x14ac:dyDescent="0.15">
      <c r="B376" s="20"/>
      <c r="C376" s="15"/>
      <c r="D376" s="10"/>
      <c r="E376" s="10"/>
      <c r="F376" s="19"/>
      <c r="G376" s="19"/>
      <c r="H376" s="19"/>
      <c r="I376" s="19"/>
      <c r="J376" s="19"/>
      <c r="K376" s="13"/>
      <c r="L376" s="6"/>
    </row>
    <row r="377" spans="2:12" s="7" customFormat="1" x14ac:dyDescent="0.15">
      <c r="B377" s="20"/>
      <c r="C377" s="15"/>
      <c r="D377" s="10"/>
      <c r="E377" s="10"/>
      <c r="F377" s="19"/>
      <c r="G377" s="19"/>
      <c r="H377" s="19"/>
      <c r="I377" s="19"/>
      <c r="J377" s="19"/>
      <c r="K377" s="13"/>
      <c r="L377" s="6"/>
    </row>
    <row r="378" spans="2:12" s="7" customFormat="1" x14ac:dyDescent="0.15">
      <c r="B378" s="20"/>
      <c r="C378" s="15"/>
      <c r="D378" s="10"/>
      <c r="E378" s="10"/>
      <c r="F378" s="19"/>
      <c r="G378" s="19"/>
      <c r="H378" s="19"/>
      <c r="I378" s="19"/>
      <c r="J378" s="19"/>
      <c r="K378" s="13"/>
      <c r="L378" s="6"/>
    </row>
    <row r="379" spans="2:12" s="7" customFormat="1" x14ac:dyDescent="0.15">
      <c r="B379" s="20"/>
      <c r="C379" s="15"/>
      <c r="D379" s="10"/>
      <c r="E379" s="10"/>
      <c r="F379" s="19"/>
      <c r="G379" s="19"/>
      <c r="H379" s="19"/>
      <c r="I379" s="19"/>
      <c r="J379" s="19"/>
      <c r="K379" s="13"/>
      <c r="L379" s="6"/>
    </row>
    <row r="380" spans="2:12" s="7" customFormat="1" x14ac:dyDescent="0.15">
      <c r="B380" s="20"/>
      <c r="C380" s="15"/>
      <c r="D380" s="10"/>
      <c r="E380" s="10"/>
      <c r="F380" s="19"/>
      <c r="G380" s="19"/>
      <c r="H380" s="19"/>
      <c r="I380" s="19"/>
      <c r="J380" s="19"/>
      <c r="K380" s="13"/>
      <c r="L380" s="6"/>
    </row>
    <row r="381" spans="2:12" s="7" customFormat="1" x14ac:dyDescent="0.15">
      <c r="B381" s="20"/>
      <c r="C381" s="15"/>
      <c r="D381" s="10"/>
      <c r="E381" s="10"/>
      <c r="F381" s="19"/>
      <c r="G381" s="19"/>
      <c r="H381" s="19"/>
      <c r="I381" s="19"/>
      <c r="J381" s="19"/>
      <c r="K381" s="13"/>
      <c r="L381" s="6"/>
    </row>
    <row r="382" spans="2:12" s="7" customFormat="1" x14ac:dyDescent="0.15">
      <c r="B382" s="20"/>
      <c r="C382" s="15"/>
      <c r="D382" s="10"/>
      <c r="E382" s="10"/>
      <c r="F382" s="19"/>
      <c r="G382" s="19"/>
      <c r="H382" s="19"/>
      <c r="I382" s="19"/>
      <c r="J382" s="19"/>
      <c r="K382" s="13"/>
      <c r="L382" s="6"/>
    </row>
    <row r="383" spans="2:12" s="7" customFormat="1" x14ac:dyDescent="0.15">
      <c r="B383" s="20"/>
      <c r="C383" s="15"/>
      <c r="D383" s="10"/>
      <c r="E383" s="10"/>
      <c r="F383" s="19"/>
      <c r="G383" s="19"/>
      <c r="H383" s="19"/>
      <c r="I383" s="19"/>
      <c r="J383" s="19"/>
      <c r="K383" s="13"/>
      <c r="L383" s="6"/>
    </row>
    <row r="384" spans="2:12" s="7" customFormat="1" x14ac:dyDescent="0.15">
      <c r="B384" s="20"/>
      <c r="C384" s="15"/>
      <c r="D384" s="10"/>
      <c r="E384" s="10"/>
      <c r="F384" s="19"/>
      <c r="G384" s="19"/>
      <c r="H384" s="19"/>
      <c r="I384" s="19"/>
      <c r="J384" s="19"/>
      <c r="K384" s="13"/>
      <c r="L384" s="6"/>
    </row>
    <row r="385" spans="2:12" s="7" customFormat="1" x14ac:dyDescent="0.15">
      <c r="B385" s="20"/>
      <c r="C385" s="15"/>
      <c r="D385" s="10"/>
      <c r="E385" s="10"/>
      <c r="F385" s="19"/>
      <c r="G385" s="19"/>
      <c r="H385" s="19"/>
      <c r="I385" s="19"/>
      <c r="J385" s="19"/>
      <c r="K385" s="13"/>
      <c r="L385" s="6"/>
    </row>
    <row r="386" spans="2:12" s="7" customFormat="1" x14ac:dyDescent="0.15">
      <c r="B386" s="20"/>
      <c r="C386" s="15"/>
      <c r="D386" s="10"/>
      <c r="E386" s="10"/>
      <c r="F386" s="19"/>
      <c r="G386" s="19"/>
      <c r="H386" s="19"/>
      <c r="I386" s="19"/>
      <c r="J386" s="19"/>
      <c r="K386" s="13"/>
      <c r="L386" s="6"/>
    </row>
    <row r="387" spans="2:12" s="7" customFormat="1" x14ac:dyDescent="0.15">
      <c r="B387" s="20"/>
      <c r="C387" s="15"/>
      <c r="D387" s="10"/>
      <c r="E387" s="10"/>
      <c r="F387" s="19"/>
      <c r="G387" s="19"/>
      <c r="H387" s="19"/>
      <c r="I387" s="19"/>
      <c r="J387" s="19"/>
      <c r="K387" s="13"/>
      <c r="L387" s="6"/>
    </row>
    <row r="388" spans="2:12" s="7" customFormat="1" x14ac:dyDescent="0.15">
      <c r="B388" s="20"/>
      <c r="C388" s="15"/>
      <c r="D388" s="10"/>
      <c r="E388" s="10"/>
      <c r="F388" s="19"/>
      <c r="G388" s="19"/>
      <c r="H388" s="19"/>
      <c r="I388" s="19"/>
      <c r="J388" s="19"/>
      <c r="K388" s="13"/>
      <c r="L388" s="6"/>
    </row>
    <row r="389" spans="2:12" s="7" customFormat="1" x14ac:dyDescent="0.15">
      <c r="B389" s="20"/>
      <c r="C389" s="15"/>
      <c r="D389" s="10"/>
      <c r="E389" s="10"/>
      <c r="F389" s="19"/>
      <c r="G389" s="19"/>
      <c r="H389" s="19"/>
      <c r="I389" s="19"/>
      <c r="J389" s="19"/>
      <c r="K389" s="13"/>
      <c r="L389" s="6"/>
    </row>
    <row r="390" spans="2:12" s="7" customFormat="1" x14ac:dyDescent="0.15">
      <c r="B390" s="20"/>
      <c r="C390" s="15"/>
      <c r="D390" s="10"/>
      <c r="E390" s="10"/>
      <c r="F390" s="19"/>
      <c r="G390" s="19"/>
      <c r="H390" s="19"/>
      <c r="I390" s="19"/>
      <c r="J390" s="19"/>
      <c r="K390" s="13"/>
      <c r="L390" s="6"/>
    </row>
    <row r="391" spans="2:12" s="7" customFormat="1" x14ac:dyDescent="0.15">
      <c r="B391" s="20"/>
      <c r="C391" s="15"/>
      <c r="D391" s="10"/>
      <c r="E391" s="10"/>
      <c r="F391" s="19"/>
      <c r="G391" s="19"/>
      <c r="H391" s="19"/>
      <c r="I391" s="19"/>
      <c r="J391" s="19"/>
      <c r="K391" s="13"/>
      <c r="L391" s="6"/>
    </row>
    <row r="392" spans="2:12" s="7" customFormat="1" x14ac:dyDescent="0.15">
      <c r="B392" s="20"/>
      <c r="C392" s="15"/>
      <c r="D392" s="10"/>
      <c r="E392" s="10"/>
      <c r="F392" s="19"/>
      <c r="G392" s="19"/>
      <c r="H392" s="19"/>
      <c r="I392" s="19"/>
      <c r="J392" s="19"/>
      <c r="K392" s="13"/>
      <c r="L392" s="6"/>
    </row>
    <row r="393" spans="2:12" s="7" customFormat="1" x14ac:dyDescent="0.15">
      <c r="B393" s="20"/>
      <c r="C393" s="15"/>
      <c r="D393" s="10"/>
      <c r="E393" s="10"/>
      <c r="F393" s="19"/>
      <c r="G393" s="19"/>
      <c r="H393" s="19"/>
      <c r="I393" s="19"/>
      <c r="J393" s="19"/>
      <c r="K393" s="13"/>
      <c r="L393" s="6"/>
    </row>
    <row r="394" spans="2:12" s="7" customFormat="1" x14ac:dyDescent="0.15">
      <c r="B394" s="20"/>
      <c r="C394" s="15"/>
      <c r="D394" s="10"/>
      <c r="E394" s="10"/>
      <c r="F394" s="19"/>
      <c r="G394" s="19"/>
      <c r="H394" s="19"/>
      <c r="I394" s="19"/>
      <c r="J394" s="19"/>
      <c r="K394" s="13"/>
      <c r="L394" s="6"/>
    </row>
    <row r="395" spans="2:12" s="7" customFormat="1" x14ac:dyDescent="0.15">
      <c r="B395" s="20"/>
      <c r="C395" s="15"/>
      <c r="D395" s="10"/>
      <c r="E395" s="10"/>
      <c r="F395" s="19"/>
      <c r="G395" s="19"/>
      <c r="H395" s="19"/>
      <c r="I395" s="19"/>
      <c r="J395" s="19"/>
      <c r="K395" s="13"/>
      <c r="L395" s="6"/>
    </row>
    <row r="396" spans="2:12" s="7" customFormat="1" x14ac:dyDescent="0.15">
      <c r="B396" s="20"/>
      <c r="C396" s="15"/>
      <c r="D396" s="10"/>
      <c r="E396" s="10"/>
      <c r="F396" s="19"/>
      <c r="G396" s="19"/>
      <c r="H396" s="19"/>
      <c r="I396" s="19"/>
      <c r="J396" s="19"/>
      <c r="K396" s="13"/>
      <c r="L396" s="6"/>
    </row>
    <row r="397" spans="2:12" s="7" customFormat="1" x14ac:dyDescent="0.15">
      <c r="B397" s="20"/>
      <c r="C397" s="15"/>
      <c r="D397" s="10"/>
      <c r="E397" s="10"/>
      <c r="F397" s="19"/>
      <c r="G397" s="19"/>
      <c r="H397" s="19"/>
      <c r="I397" s="19"/>
      <c r="J397" s="19"/>
      <c r="K397" s="13"/>
      <c r="L397" s="6"/>
    </row>
    <row r="398" spans="2:12" s="7" customFormat="1" x14ac:dyDescent="0.15">
      <c r="B398" s="20"/>
      <c r="C398" s="15"/>
      <c r="D398" s="10"/>
      <c r="E398" s="10"/>
      <c r="F398" s="19"/>
      <c r="G398" s="19"/>
      <c r="H398" s="19"/>
      <c r="I398" s="19"/>
      <c r="J398" s="19"/>
      <c r="K398" s="13"/>
      <c r="L398" s="6"/>
    </row>
    <row r="399" spans="2:12" s="7" customFormat="1" x14ac:dyDescent="0.15">
      <c r="B399" s="20"/>
      <c r="C399" s="15"/>
      <c r="D399" s="10"/>
      <c r="E399" s="10"/>
      <c r="F399" s="19"/>
      <c r="G399" s="19"/>
      <c r="H399" s="19"/>
      <c r="I399" s="19"/>
      <c r="J399" s="19"/>
      <c r="K399" s="13"/>
      <c r="L399" s="6"/>
    </row>
    <row r="400" spans="2:12" s="7" customFormat="1" x14ac:dyDescent="0.15">
      <c r="B400" s="20"/>
      <c r="C400" s="15"/>
      <c r="D400" s="10"/>
      <c r="E400" s="10"/>
      <c r="F400" s="19"/>
      <c r="G400" s="19"/>
      <c r="H400" s="19"/>
      <c r="I400" s="19"/>
      <c r="J400" s="19"/>
      <c r="K400" s="13"/>
      <c r="L400" s="6"/>
    </row>
    <row r="401" spans="2:12" s="7" customFormat="1" x14ac:dyDescent="0.15">
      <c r="B401" s="20"/>
      <c r="C401" s="15"/>
      <c r="D401" s="10"/>
      <c r="E401" s="10"/>
      <c r="F401" s="19"/>
      <c r="G401" s="19"/>
      <c r="H401" s="19"/>
      <c r="I401" s="19"/>
      <c r="J401" s="19"/>
      <c r="K401" s="13"/>
      <c r="L401" s="6"/>
    </row>
    <row r="402" spans="2:12" s="7" customFormat="1" x14ac:dyDescent="0.15">
      <c r="B402" s="20"/>
      <c r="C402" s="15"/>
      <c r="D402" s="10"/>
      <c r="E402" s="10"/>
      <c r="F402" s="19"/>
      <c r="G402" s="19"/>
      <c r="H402" s="19"/>
      <c r="I402" s="19"/>
      <c r="J402" s="19"/>
      <c r="K402" s="13"/>
      <c r="L402" s="6"/>
    </row>
    <row r="403" spans="2:12" s="7" customFormat="1" x14ac:dyDescent="0.15">
      <c r="B403" s="20"/>
      <c r="C403" s="15"/>
      <c r="D403" s="10"/>
      <c r="E403" s="10"/>
      <c r="F403" s="19"/>
      <c r="G403" s="19"/>
      <c r="H403" s="19"/>
      <c r="I403" s="19"/>
      <c r="J403" s="19"/>
      <c r="K403" s="13"/>
      <c r="L403" s="6"/>
    </row>
    <row r="404" spans="2:12" s="7" customFormat="1" x14ac:dyDescent="0.15">
      <c r="B404" s="20"/>
      <c r="C404" s="15"/>
      <c r="D404" s="10"/>
      <c r="E404" s="10"/>
      <c r="F404" s="19"/>
      <c r="G404" s="19"/>
      <c r="H404" s="19"/>
      <c r="I404" s="19"/>
      <c r="J404" s="19"/>
      <c r="K404" s="13"/>
      <c r="L404" s="6"/>
    </row>
    <row r="405" spans="2:12" s="7" customFormat="1" x14ac:dyDescent="0.15">
      <c r="B405" s="20"/>
      <c r="C405" s="15"/>
      <c r="D405" s="10"/>
      <c r="E405" s="10"/>
      <c r="F405" s="19"/>
      <c r="G405" s="19"/>
      <c r="H405" s="19"/>
      <c r="I405" s="19"/>
      <c r="J405" s="19"/>
      <c r="K405" s="13"/>
      <c r="L405" s="6"/>
    </row>
    <row r="406" spans="2:12" s="7" customFormat="1" x14ac:dyDescent="0.15">
      <c r="B406" s="20"/>
      <c r="C406" s="15"/>
      <c r="D406" s="10"/>
      <c r="E406" s="10"/>
      <c r="F406" s="19"/>
      <c r="G406" s="19"/>
      <c r="H406" s="19"/>
      <c r="I406" s="19"/>
      <c r="J406" s="19"/>
      <c r="K406" s="13"/>
      <c r="L406" s="6"/>
    </row>
    <row r="407" spans="2:12" s="7" customFormat="1" x14ac:dyDescent="0.15">
      <c r="B407" s="20"/>
      <c r="C407" s="15"/>
      <c r="D407" s="10"/>
      <c r="E407" s="10"/>
      <c r="F407" s="19"/>
      <c r="G407" s="19"/>
      <c r="H407" s="19"/>
      <c r="I407" s="19"/>
      <c r="J407" s="19"/>
      <c r="K407" s="13"/>
      <c r="L407" s="6"/>
    </row>
    <row r="408" spans="2:12" s="7" customFormat="1" x14ac:dyDescent="0.15">
      <c r="B408" s="20"/>
      <c r="C408" s="15"/>
      <c r="D408" s="10"/>
      <c r="E408" s="10"/>
      <c r="F408" s="19"/>
      <c r="G408" s="19"/>
      <c r="H408" s="19"/>
      <c r="I408" s="19"/>
      <c r="J408" s="19"/>
      <c r="K408" s="13"/>
      <c r="L408" s="6"/>
    </row>
    <row r="409" spans="2:12" s="7" customFormat="1" x14ac:dyDescent="0.15">
      <c r="B409" s="20"/>
      <c r="C409" s="15"/>
      <c r="D409" s="10"/>
      <c r="E409" s="10"/>
      <c r="F409" s="19"/>
      <c r="G409" s="19"/>
      <c r="H409" s="19"/>
      <c r="I409" s="19"/>
      <c r="J409" s="19"/>
      <c r="K409" s="13"/>
      <c r="L409" s="6"/>
    </row>
    <row r="410" spans="2:12" s="7" customFormat="1" x14ac:dyDescent="0.15">
      <c r="B410" s="20"/>
      <c r="C410" s="15"/>
      <c r="D410" s="10"/>
      <c r="E410" s="10"/>
      <c r="F410" s="19"/>
      <c r="G410" s="19"/>
      <c r="H410" s="19"/>
      <c r="I410" s="19"/>
      <c r="J410" s="19"/>
      <c r="K410" s="13"/>
      <c r="L410" s="6"/>
    </row>
    <row r="411" spans="2:12" s="7" customFormat="1" x14ac:dyDescent="0.15">
      <c r="B411" s="20"/>
      <c r="C411" s="15"/>
      <c r="D411" s="10"/>
      <c r="E411" s="10"/>
      <c r="F411" s="19"/>
      <c r="G411" s="19"/>
      <c r="H411" s="19"/>
      <c r="I411" s="19"/>
      <c r="J411" s="19"/>
      <c r="K411" s="13"/>
      <c r="L411" s="6"/>
    </row>
    <row r="412" spans="2:12" s="7" customFormat="1" x14ac:dyDescent="0.15">
      <c r="B412" s="20"/>
      <c r="C412" s="15"/>
      <c r="D412" s="10"/>
      <c r="E412" s="10"/>
      <c r="F412" s="19"/>
      <c r="G412" s="19"/>
      <c r="H412" s="19"/>
      <c r="I412" s="19"/>
      <c r="J412" s="19"/>
      <c r="K412" s="13"/>
      <c r="L412" s="6"/>
    </row>
    <row r="413" spans="2:12" s="7" customFormat="1" x14ac:dyDescent="0.15">
      <c r="B413" s="20"/>
      <c r="C413" s="15"/>
      <c r="D413" s="10"/>
      <c r="E413" s="10"/>
      <c r="F413" s="19"/>
      <c r="G413" s="19"/>
      <c r="H413" s="19"/>
      <c r="I413" s="19"/>
      <c r="J413" s="19"/>
      <c r="K413" s="13"/>
      <c r="L413" s="6"/>
    </row>
    <row r="414" spans="2:12" s="7" customFormat="1" x14ac:dyDescent="0.15">
      <c r="B414" s="20"/>
      <c r="C414" s="15"/>
      <c r="D414" s="10"/>
      <c r="E414" s="10"/>
      <c r="F414" s="19"/>
      <c r="G414" s="19"/>
      <c r="H414" s="19"/>
      <c r="I414" s="19"/>
      <c r="J414" s="19"/>
      <c r="K414" s="13"/>
      <c r="L414" s="6"/>
    </row>
    <row r="415" spans="2:12" x14ac:dyDescent="0.15">
      <c r="F415" s="19"/>
      <c r="G415" s="19"/>
      <c r="H415" s="19"/>
      <c r="I415" s="19"/>
      <c r="J415" s="19"/>
    </row>
    <row r="416" spans="2:12" x14ac:dyDescent="0.15">
      <c r="F416" s="19"/>
      <c r="G416" s="19"/>
      <c r="H416" s="19"/>
      <c r="I416" s="19"/>
      <c r="J416" s="19"/>
    </row>
    <row r="417" spans="6:10" x14ac:dyDescent="0.15">
      <c r="F417" s="19"/>
      <c r="G417" s="19"/>
      <c r="H417" s="19"/>
      <c r="I417" s="19"/>
      <c r="J417" s="19"/>
    </row>
  </sheetData>
  <phoneticPr fontId="2" type="noConversion"/>
  <printOptions horizontalCentered="1" verticalCentered="1"/>
  <pageMargins left="0.39370078740157483" right="0.39370078740157483" top="0.98425196850393704" bottom="0.39370078740157483" header="0.51181102362204722" footer="0.51181102362204722"/>
  <pageSetup paperSize="9" scale="41" fitToHeight="10" orientation="landscape" horizontalDpi="1200" verticalDpi="1200"/>
  <headerFooter alignWithMargins="0">
    <oddHeader xml:space="preserve">&amp;C&amp;"Verdana,Regular"&amp;18CORNWALL HISTORIC CHURCHES TRUST
GRANTS MADE 2007 TO 2012
</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33879-22E3-F844-9321-63B8491C3911}">
  <dimension ref="A1"/>
  <sheetViews>
    <sheetView workbookViewId="0">
      <selection sqref="A1:D268"/>
    </sheetView>
  </sheetViews>
  <sheetFormatPr baseColWidth="10" defaultRowHeight="13" x14ac:dyDescent="0.1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777FA-E6F4-DA42-A0CC-A20EAE63E057}">
  <dimension ref="A1"/>
  <sheetViews>
    <sheetView workbookViewId="0">
      <selection sqref="A1:D268"/>
    </sheetView>
  </sheetViews>
  <sheetFormatPr baseColWidth="10" defaultRowHeight="13" x14ac:dyDescent="0.1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E3D01-F17B-3644-8BAD-454E6D19A01A}">
  <sheetPr>
    <pageSetUpPr fitToPage="1"/>
  </sheetPr>
  <dimension ref="A1:G374"/>
  <sheetViews>
    <sheetView tabSelected="1" topLeftCell="C1" zoomScale="120" zoomScaleNormal="120" workbookViewId="0">
      <selection activeCell="B1" sqref="B1:E1"/>
    </sheetView>
  </sheetViews>
  <sheetFormatPr baseColWidth="10" defaultRowHeight="13" x14ac:dyDescent="0.15"/>
  <cols>
    <col min="1" max="1" width="16.83203125" style="117" bestFit="1" customWidth="1"/>
    <col min="2" max="2" width="17.83203125" style="117" customWidth="1"/>
    <col min="3" max="3" width="29.83203125" style="117" customWidth="1"/>
    <col min="4" max="4" width="85.5" style="117" bestFit="1" customWidth="1"/>
    <col min="5" max="5" width="17.6640625" style="165" customWidth="1"/>
    <col min="6" max="16384" width="10.83203125" style="117"/>
  </cols>
  <sheetData>
    <row r="1" spans="1:5" ht="92" customHeight="1" x14ac:dyDescent="0.15">
      <c r="A1" s="180"/>
      <c r="B1" s="230" t="s">
        <v>732</v>
      </c>
      <c r="C1" s="231"/>
      <c r="D1" s="231"/>
      <c r="E1" s="231"/>
    </row>
    <row r="2" spans="1:5" ht="72" customHeight="1" x14ac:dyDescent="0.15">
      <c r="A2" s="180"/>
      <c r="B2" s="232" t="s">
        <v>731</v>
      </c>
      <c r="C2" s="233"/>
      <c r="D2" s="233"/>
      <c r="E2" s="233"/>
    </row>
    <row r="3" spans="1:5" ht="14" x14ac:dyDescent="0.15">
      <c r="A3" s="181"/>
      <c r="B3" s="218"/>
      <c r="C3" s="217"/>
      <c r="D3" s="217"/>
      <c r="E3" s="219"/>
    </row>
    <row r="4" spans="1:5" ht="15" x14ac:dyDescent="0.15">
      <c r="A4" s="181">
        <v>371</v>
      </c>
      <c r="B4" s="216">
        <v>46030</v>
      </c>
      <c r="C4" s="217" t="s">
        <v>729</v>
      </c>
      <c r="D4" s="217" t="s">
        <v>730</v>
      </c>
      <c r="E4" s="237">
        <v>3500</v>
      </c>
    </row>
    <row r="5" spans="1:5" ht="15" x14ac:dyDescent="0.15">
      <c r="A5" s="181">
        <v>370</v>
      </c>
      <c r="B5" s="216">
        <v>46030</v>
      </c>
      <c r="C5" s="217" t="s">
        <v>727</v>
      </c>
      <c r="D5" s="217" t="s">
        <v>728</v>
      </c>
      <c r="E5" s="237">
        <v>6300</v>
      </c>
    </row>
    <row r="6" spans="1:5" ht="15" x14ac:dyDescent="0.15">
      <c r="A6" s="181">
        <v>369</v>
      </c>
      <c r="B6" s="216">
        <v>46030</v>
      </c>
      <c r="C6" s="217" t="s">
        <v>725</v>
      </c>
      <c r="D6" s="217" t="s">
        <v>726</v>
      </c>
      <c r="E6" s="237">
        <v>6200</v>
      </c>
    </row>
    <row r="7" spans="1:5" ht="15" x14ac:dyDescent="0.15">
      <c r="A7" s="181">
        <v>368</v>
      </c>
      <c r="B7" s="216">
        <v>46030</v>
      </c>
      <c r="C7" s="217" t="s">
        <v>581</v>
      </c>
      <c r="D7" s="217" t="s">
        <v>724</v>
      </c>
      <c r="E7" s="237">
        <v>3000</v>
      </c>
    </row>
    <row r="8" spans="1:5" ht="15" x14ac:dyDescent="0.15">
      <c r="A8" s="181">
        <v>367</v>
      </c>
      <c r="B8" s="216">
        <v>46030</v>
      </c>
      <c r="C8" s="217" t="s">
        <v>723</v>
      </c>
      <c r="D8" s="217" t="s">
        <v>702</v>
      </c>
      <c r="E8" s="237">
        <v>5600</v>
      </c>
    </row>
    <row r="9" spans="1:5" ht="15" x14ac:dyDescent="0.15">
      <c r="A9" s="181">
        <v>366</v>
      </c>
      <c r="B9" s="216">
        <v>46021</v>
      </c>
      <c r="C9" s="217" t="s">
        <v>722</v>
      </c>
      <c r="D9" s="217" t="s">
        <v>619</v>
      </c>
      <c r="E9" s="237">
        <v>500</v>
      </c>
    </row>
    <row r="10" spans="1:5" ht="15" x14ac:dyDescent="0.15">
      <c r="A10" s="181">
        <v>365</v>
      </c>
      <c r="B10" s="216">
        <v>46008</v>
      </c>
      <c r="C10" s="217" t="s">
        <v>721</v>
      </c>
      <c r="D10" s="217" t="s">
        <v>336</v>
      </c>
      <c r="E10" s="237">
        <v>500</v>
      </c>
    </row>
    <row r="11" spans="1:5" ht="14" customHeight="1" x14ac:dyDescent="0.15">
      <c r="A11" s="95">
        <v>364</v>
      </c>
      <c r="B11" s="216">
        <v>45998</v>
      </c>
      <c r="C11" s="126" t="s">
        <v>140</v>
      </c>
      <c r="D11" s="126" t="s">
        <v>336</v>
      </c>
      <c r="E11" s="238">
        <v>500</v>
      </c>
    </row>
    <row r="12" spans="1:5" ht="14" customHeight="1" x14ac:dyDescent="0.15">
      <c r="A12" s="95">
        <v>363</v>
      </c>
      <c r="B12" s="216">
        <v>45950</v>
      </c>
      <c r="C12" s="160" t="s">
        <v>270</v>
      </c>
      <c r="D12" s="217" t="s">
        <v>619</v>
      </c>
      <c r="E12" s="237">
        <v>500</v>
      </c>
    </row>
    <row r="13" spans="1:5" ht="14" customHeight="1" x14ac:dyDescent="0.15">
      <c r="A13" s="95">
        <v>362</v>
      </c>
      <c r="B13" s="216">
        <v>45923</v>
      </c>
      <c r="C13" s="167" t="s">
        <v>720</v>
      </c>
      <c r="D13" s="217" t="s">
        <v>336</v>
      </c>
      <c r="E13" s="237">
        <v>500</v>
      </c>
    </row>
    <row r="14" spans="1:5" ht="14" customHeight="1" x14ac:dyDescent="0.15">
      <c r="A14" s="181">
        <v>361</v>
      </c>
      <c r="B14" s="216">
        <v>45918</v>
      </c>
      <c r="C14" s="215" t="s">
        <v>431</v>
      </c>
      <c r="D14" s="215" t="s">
        <v>619</v>
      </c>
      <c r="E14" s="183">
        <v>500</v>
      </c>
    </row>
    <row r="15" spans="1:5" ht="14" customHeight="1" x14ac:dyDescent="0.15">
      <c r="A15" s="181">
        <v>360</v>
      </c>
      <c r="B15" s="216">
        <v>45918</v>
      </c>
      <c r="C15" s="220" t="s">
        <v>705</v>
      </c>
      <c r="D15" s="220" t="s">
        <v>719</v>
      </c>
      <c r="E15" s="221">
        <v>6200</v>
      </c>
    </row>
    <row r="16" spans="1:5" ht="14" customHeight="1" x14ac:dyDescent="0.15">
      <c r="A16" s="181">
        <v>359</v>
      </c>
      <c r="B16" s="216">
        <v>45918</v>
      </c>
      <c r="C16" s="220" t="s">
        <v>704</v>
      </c>
      <c r="D16" s="220" t="s">
        <v>710</v>
      </c>
      <c r="E16" s="221">
        <v>3700</v>
      </c>
    </row>
    <row r="17" spans="1:6" ht="14" customHeight="1" x14ac:dyDescent="0.15">
      <c r="A17" s="181">
        <v>358</v>
      </c>
      <c r="B17" s="216">
        <v>45918</v>
      </c>
      <c r="C17" s="220" t="s">
        <v>718</v>
      </c>
      <c r="D17" s="220" t="s">
        <v>709</v>
      </c>
      <c r="E17" s="221">
        <v>2500</v>
      </c>
    </row>
    <row r="18" spans="1:6" ht="14" customHeight="1" x14ac:dyDescent="0.15">
      <c r="A18" s="181">
        <v>357</v>
      </c>
      <c r="B18" s="216">
        <v>45918</v>
      </c>
      <c r="C18" s="220" t="s">
        <v>717</v>
      </c>
      <c r="D18" s="220" t="s">
        <v>702</v>
      </c>
      <c r="E18" s="221">
        <v>7500</v>
      </c>
    </row>
    <row r="19" spans="1:6" ht="14" customHeight="1" x14ac:dyDescent="0.15">
      <c r="A19" s="181">
        <v>356</v>
      </c>
      <c r="B19" s="216">
        <v>45918</v>
      </c>
      <c r="C19" s="220" t="s">
        <v>431</v>
      </c>
      <c r="D19" s="220" t="s">
        <v>716</v>
      </c>
      <c r="E19" s="221">
        <v>9300</v>
      </c>
    </row>
    <row r="20" spans="1:6" ht="14" customHeight="1" x14ac:dyDescent="0.15">
      <c r="A20" s="181">
        <v>355</v>
      </c>
      <c r="B20" s="216">
        <v>45918</v>
      </c>
      <c r="C20" s="220" t="s">
        <v>485</v>
      </c>
      <c r="D20" s="220" t="s">
        <v>702</v>
      </c>
      <c r="E20" s="221">
        <v>5000</v>
      </c>
    </row>
    <row r="21" spans="1:6" ht="14" customHeight="1" x14ac:dyDescent="0.15">
      <c r="A21" s="181">
        <v>354</v>
      </c>
      <c r="B21" s="216">
        <v>45918</v>
      </c>
      <c r="C21" s="220" t="s">
        <v>706</v>
      </c>
      <c r="D21" s="220" t="s">
        <v>708</v>
      </c>
      <c r="E21" s="221">
        <v>3300</v>
      </c>
    </row>
    <row r="22" spans="1:6" ht="14" customHeight="1" x14ac:dyDescent="0.15">
      <c r="A22" s="181">
        <v>353</v>
      </c>
      <c r="B22" s="216">
        <v>45918</v>
      </c>
      <c r="C22" s="220" t="s">
        <v>703</v>
      </c>
      <c r="D22" s="220" t="s">
        <v>715</v>
      </c>
      <c r="E22" s="221">
        <v>3000</v>
      </c>
    </row>
    <row r="23" spans="1:6" ht="14" customHeight="1" x14ac:dyDescent="0.15">
      <c r="A23" s="181">
        <v>352</v>
      </c>
      <c r="B23" s="216">
        <v>45918</v>
      </c>
      <c r="C23" s="220" t="s">
        <v>714</v>
      </c>
      <c r="D23" s="220" t="s">
        <v>707</v>
      </c>
      <c r="E23" s="221">
        <v>5900</v>
      </c>
    </row>
    <row r="24" spans="1:6" ht="14" customHeight="1" x14ac:dyDescent="0.15">
      <c r="A24" s="181">
        <v>351</v>
      </c>
      <c r="B24" s="216">
        <v>45918</v>
      </c>
      <c r="C24" s="220" t="s">
        <v>266</v>
      </c>
      <c r="D24" s="220" t="s">
        <v>713</v>
      </c>
      <c r="E24" s="221">
        <v>4000</v>
      </c>
    </row>
    <row r="25" spans="1:6" ht="14" customHeight="1" x14ac:dyDescent="0.15">
      <c r="A25" s="181">
        <v>350</v>
      </c>
      <c r="B25" s="216">
        <v>45918</v>
      </c>
      <c r="C25" s="220" t="s">
        <v>711</v>
      </c>
      <c r="D25" s="220" t="s">
        <v>712</v>
      </c>
      <c r="E25" s="221">
        <v>3200</v>
      </c>
      <c r="F25" s="165"/>
    </row>
    <row r="26" spans="1:6" ht="14" customHeight="1" x14ac:dyDescent="0.15">
      <c r="A26" s="181">
        <v>349</v>
      </c>
      <c r="B26" s="213">
        <v>45799</v>
      </c>
      <c r="C26" s="214" t="s">
        <v>296</v>
      </c>
      <c r="D26" s="214" t="s">
        <v>702</v>
      </c>
      <c r="E26" s="183">
        <v>9500</v>
      </c>
    </row>
    <row r="27" spans="1:6" ht="14" customHeight="1" x14ac:dyDescent="0.15">
      <c r="A27" s="181">
        <v>348</v>
      </c>
      <c r="B27" s="213">
        <v>45799</v>
      </c>
      <c r="C27" s="214" t="s">
        <v>697</v>
      </c>
      <c r="D27" s="214" t="s">
        <v>701</v>
      </c>
      <c r="E27" s="183">
        <v>5000</v>
      </c>
    </row>
    <row r="28" spans="1:6" ht="14" customHeight="1" x14ac:dyDescent="0.15">
      <c r="A28" s="181">
        <v>347</v>
      </c>
      <c r="B28" s="213">
        <v>45799</v>
      </c>
      <c r="C28" s="214" t="s">
        <v>696</v>
      </c>
      <c r="D28" s="214" t="s">
        <v>700</v>
      </c>
      <c r="E28" s="183">
        <v>9000</v>
      </c>
    </row>
    <row r="29" spans="1:6" ht="14" customHeight="1" x14ac:dyDescent="0.15">
      <c r="A29" s="181">
        <v>346</v>
      </c>
      <c r="B29" s="213">
        <v>45799</v>
      </c>
      <c r="C29" s="214" t="s">
        <v>695</v>
      </c>
      <c r="D29" s="214" t="s">
        <v>699</v>
      </c>
      <c r="E29" s="183">
        <v>4500</v>
      </c>
    </row>
    <row r="30" spans="1:6" ht="14" customHeight="1" x14ac:dyDescent="0.15">
      <c r="A30" s="181">
        <v>345</v>
      </c>
      <c r="B30" s="213">
        <v>45799</v>
      </c>
      <c r="C30" s="214" t="s">
        <v>694</v>
      </c>
      <c r="D30" s="214" t="s">
        <v>698</v>
      </c>
      <c r="E30" s="183">
        <v>10000</v>
      </c>
    </row>
    <row r="31" spans="1:6" ht="14" customHeight="1" x14ac:dyDescent="0.15">
      <c r="A31" s="181">
        <v>344</v>
      </c>
      <c r="B31" s="206">
        <v>45736</v>
      </c>
      <c r="C31" s="207" t="s">
        <v>692</v>
      </c>
      <c r="D31" s="207" t="s">
        <v>691</v>
      </c>
      <c r="E31" s="183">
        <v>3600</v>
      </c>
    </row>
    <row r="32" spans="1:6" ht="14" customHeight="1" x14ac:dyDescent="0.15">
      <c r="A32" s="181">
        <v>343</v>
      </c>
      <c r="B32" s="206">
        <v>45736</v>
      </c>
      <c r="C32" s="207" t="s">
        <v>351</v>
      </c>
      <c r="D32" s="207" t="s">
        <v>691</v>
      </c>
      <c r="E32" s="183">
        <v>2000</v>
      </c>
    </row>
    <row r="33" spans="1:5" ht="14" customHeight="1" x14ac:dyDescent="0.15">
      <c r="A33" s="181">
        <v>342</v>
      </c>
      <c r="B33" s="206">
        <v>45736</v>
      </c>
      <c r="C33" s="207" t="s">
        <v>608</v>
      </c>
      <c r="D33" s="207" t="s">
        <v>690</v>
      </c>
      <c r="E33" s="183">
        <v>5000</v>
      </c>
    </row>
    <row r="34" spans="1:5" ht="14" customHeight="1" x14ac:dyDescent="0.15">
      <c r="A34" s="181">
        <v>341</v>
      </c>
      <c r="B34" s="206">
        <v>45736</v>
      </c>
      <c r="C34" s="207" t="s">
        <v>296</v>
      </c>
      <c r="D34" s="207" t="s">
        <v>689</v>
      </c>
      <c r="E34" s="183">
        <v>250</v>
      </c>
    </row>
    <row r="35" spans="1:5" ht="14" customHeight="1" x14ac:dyDescent="0.15">
      <c r="A35" s="181">
        <v>340</v>
      </c>
      <c r="B35" s="206">
        <v>45736</v>
      </c>
      <c r="C35" s="207" t="s">
        <v>688</v>
      </c>
      <c r="D35" s="207" t="s">
        <v>693</v>
      </c>
      <c r="E35" s="183">
        <v>6500</v>
      </c>
    </row>
    <row r="36" spans="1:5" ht="14" customHeight="1" x14ac:dyDescent="0.15">
      <c r="A36" s="181">
        <v>339</v>
      </c>
      <c r="B36" s="206">
        <v>45736</v>
      </c>
      <c r="C36" s="207" t="s">
        <v>686</v>
      </c>
      <c r="D36" s="207" t="s">
        <v>687</v>
      </c>
      <c r="E36" s="183">
        <v>1400</v>
      </c>
    </row>
    <row r="37" spans="1:5" ht="14" customHeight="1" x14ac:dyDescent="0.15">
      <c r="A37" s="181">
        <v>338</v>
      </c>
      <c r="B37" s="206">
        <v>45736</v>
      </c>
      <c r="C37" s="207" t="s">
        <v>684</v>
      </c>
      <c r="D37" s="207" t="s">
        <v>685</v>
      </c>
      <c r="E37" s="183">
        <v>4550</v>
      </c>
    </row>
    <row r="38" spans="1:5" ht="14" customHeight="1" x14ac:dyDescent="0.15">
      <c r="A38" s="181">
        <v>337</v>
      </c>
      <c r="B38" s="204">
        <v>45673</v>
      </c>
      <c r="C38" s="205" t="s">
        <v>681</v>
      </c>
      <c r="D38" s="182" t="s">
        <v>682</v>
      </c>
      <c r="E38" s="183">
        <v>5000</v>
      </c>
    </row>
    <row r="39" spans="1:5" ht="14" customHeight="1" x14ac:dyDescent="0.15">
      <c r="A39" s="181">
        <v>336</v>
      </c>
      <c r="B39" s="204">
        <v>45673</v>
      </c>
      <c r="C39" s="205" t="s">
        <v>653</v>
      </c>
      <c r="D39" s="205" t="s">
        <v>680</v>
      </c>
      <c r="E39" s="183">
        <v>10000</v>
      </c>
    </row>
    <row r="40" spans="1:5" ht="14" customHeight="1" x14ac:dyDescent="0.15">
      <c r="A40" s="181">
        <v>335</v>
      </c>
      <c r="B40" s="204">
        <v>45673</v>
      </c>
      <c r="C40" s="205" t="s">
        <v>578</v>
      </c>
      <c r="D40" s="205" t="s">
        <v>679</v>
      </c>
      <c r="E40" s="183">
        <v>1600</v>
      </c>
    </row>
    <row r="41" spans="1:5" ht="14" customHeight="1" x14ac:dyDescent="0.15">
      <c r="A41" s="181">
        <v>334</v>
      </c>
      <c r="B41" s="204">
        <v>45673</v>
      </c>
      <c r="C41" s="205" t="s">
        <v>581</v>
      </c>
      <c r="D41" s="205" t="s">
        <v>683</v>
      </c>
      <c r="E41" s="183">
        <v>5500</v>
      </c>
    </row>
    <row r="42" spans="1:5" ht="14" customHeight="1" x14ac:dyDescent="0.15">
      <c r="A42" s="181">
        <v>333</v>
      </c>
      <c r="B42" s="204">
        <v>45673</v>
      </c>
      <c r="C42" s="205" t="s">
        <v>532</v>
      </c>
      <c r="D42" s="205" t="s">
        <v>678</v>
      </c>
      <c r="E42" s="183">
        <v>2800</v>
      </c>
    </row>
    <row r="43" spans="1:5" ht="14" customHeight="1" x14ac:dyDescent="0.15">
      <c r="A43" s="181">
        <v>332</v>
      </c>
      <c r="B43" s="204">
        <v>45673</v>
      </c>
      <c r="C43" s="205" t="s">
        <v>611</v>
      </c>
      <c r="D43" s="205" t="s">
        <v>677</v>
      </c>
      <c r="E43" s="183">
        <v>8000</v>
      </c>
    </row>
    <row r="44" spans="1:5" ht="14" customHeight="1" x14ac:dyDescent="0.15">
      <c r="A44" s="208">
        <v>331</v>
      </c>
      <c r="B44" s="204">
        <v>45673</v>
      </c>
      <c r="C44" s="205" t="s">
        <v>674</v>
      </c>
      <c r="D44" s="205" t="s">
        <v>675</v>
      </c>
      <c r="E44" s="183">
        <v>8000</v>
      </c>
    </row>
    <row r="45" spans="1:5" ht="14" customHeight="1" x14ac:dyDescent="0.15">
      <c r="A45" s="181">
        <v>330</v>
      </c>
      <c r="B45" s="204">
        <v>45600</v>
      </c>
      <c r="C45" s="205" t="s">
        <v>673</v>
      </c>
      <c r="D45" s="205" t="s">
        <v>336</v>
      </c>
      <c r="E45" s="183">
        <v>500</v>
      </c>
    </row>
    <row r="46" spans="1:5" ht="14" customHeight="1" x14ac:dyDescent="0.15">
      <c r="A46" s="181">
        <v>329</v>
      </c>
      <c r="B46" s="204">
        <v>45598</v>
      </c>
      <c r="C46" s="205" t="s">
        <v>296</v>
      </c>
      <c r="D46" s="205" t="s">
        <v>336</v>
      </c>
      <c r="E46" s="183">
        <v>500</v>
      </c>
    </row>
    <row r="47" spans="1:5" customFormat="1" ht="14" customHeight="1" x14ac:dyDescent="0.15">
      <c r="A47" s="209">
        <v>328</v>
      </c>
      <c r="B47" s="210">
        <v>45589</v>
      </c>
      <c r="C47" s="211" t="s">
        <v>602</v>
      </c>
      <c r="D47" s="211" t="s">
        <v>676</v>
      </c>
      <c r="E47" s="212">
        <v>400</v>
      </c>
    </row>
    <row r="48" spans="1:5" ht="14" customHeight="1" x14ac:dyDescent="0.15">
      <c r="A48" s="181">
        <v>327</v>
      </c>
      <c r="B48" s="204">
        <v>45589</v>
      </c>
      <c r="C48" s="205" t="s">
        <v>671</v>
      </c>
      <c r="D48" s="205" t="s">
        <v>672</v>
      </c>
      <c r="E48" s="183">
        <v>3000</v>
      </c>
    </row>
    <row r="49" spans="1:7" ht="14" customHeight="1" x14ac:dyDescent="0.15">
      <c r="A49" s="181">
        <v>326</v>
      </c>
      <c r="B49" s="204">
        <v>45578</v>
      </c>
      <c r="C49" s="205" t="s">
        <v>669</v>
      </c>
      <c r="D49" s="205" t="s">
        <v>670</v>
      </c>
      <c r="E49" s="183">
        <v>250</v>
      </c>
    </row>
    <row r="50" spans="1:7" ht="14" customHeight="1" x14ac:dyDescent="0.15">
      <c r="A50" s="181">
        <v>325</v>
      </c>
      <c r="B50" s="202">
        <v>45554</v>
      </c>
      <c r="C50" s="203" t="s">
        <v>608</v>
      </c>
      <c r="D50" s="203" t="s">
        <v>668</v>
      </c>
      <c r="E50" s="183">
        <v>6000</v>
      </c>
    </row>
    <row r="51" spans="1:7" ht="14" customHeight="1" x14ac:dyDescent="0.15">
      <c r="A51" s="181">
        <v>324</v>
      </c>
      <c r="B51" s="202">
        <v>45554</v>
      </c>
      <c r="C51" s="203" t="s">
        <v>649</v>
      </c>
      <c r="D51" s="203" t="s">
        <v>667</v>
      </c>
      <c r="E51" s="183">
        <v>4100</v>
      </c>
    </row>
    <row r="52" spans="1:7" ht="14" customHeight="1" x14ac:dyDescent="0.15">
      <c r="A52" s="181">
        <v>323</v>
      </c>
      <c r="B52" s="202">
        <v>45554</v>
      </c>
      <c r="C52" s="203" t="s">
        <v>196</v>
      </c>
      <c r="D52" s="203" t="s">
        <v>666</v>
      </c>
      <c r="E52" s="183">
        <v>5000</v>
      </c>
    </row>
    <row r="53" spans="1:7" ht="14" customHeight="1" x14ac:dyDescent="0.15">
      <c r="A53" s="181">
        <v>322</v>
      </c>
      <c r="B53" s="202">
        <v>45554</v>
      </c>
      <c r="C53" s="203" t="s">
        <v>664</v>
      </c>
      <c r="D53" s="203" t="s">
        <v>665</v>
      </c>
      <c r="E53" s="183">
        <v>3000</v>
      </c>
    </row>
    <row r="54" spans="1:7" ht="14" customHeight="1" x14ac:dyDescent="0.15">
      <c r="A54" s="181">
        <v>321</v>
      </c>
      <c r="B54" s="202">
        <v>45554</v>
      </c>
      <c r="C54" s="203" t="s">
        <v>21</v>
      </c>
      <c r="D54" s="203" t="s">
        <v>663</v>
      </c>
      <c r="E54" s="183">
        <v>5000</v>
      </c>
    </row>
    <row r="55" spans="1:7" ht="14" customHeight="1" x14ac:dyDescent="0.15">
      <c r="A55" s="181">
        <v>320</v>
      </c>
      <c r="B55" s="202">
        <v>45554</v>
      </c>
      <c r="C55" s="203" t="s">
        <v>597</v>
      </c>
      <c r="D55" s="203" t="s">
        <v>662</v>
      </c>
      <c r="E55" s="183">
        <v>700</v>
      </c>
    </row>
    <row r="56" spans="1:7" ht="14" customHeight="1" x14ac:dyDescent="0.15">
      <c r="A56" s="181">
        <v>319</v>
      </c>
      <c r="B56" s="202">
        <v>45482</v>
      </c>
      <c r="C56" s="203" t="s">
        <v>653</v>
      </c>
      <c r="D56" s="203" t="s">
        <v>619</v>
      </c>
      <c r="E56" s="183">
        <v>500</v>
      </c>
    </row>
    <row r="57" spans="1:7" s="95" customFormat="1" ht="14" customHeight="1" x14ac:dyDescent="0.15">
      <c r="A57" s="166">
        <v>318</v>
      </c>
      <c r="B57" s="168">
        <v>45485</v>
      </c>
      <c r="C57" s="186" t="s">
        <v>128</v>
      </c>
      <c r="D57" s="186" t="s">
        <v>336</v>
      </c>
      <c r="E57" s="172">
        <v>500</v>
      </c>
      <c r="G57" s="200"/>
    </row>
    <row r="58" spans="1:7" s="95" customFormat="1" ht="14" customHeight="1" x14ac:dyDescent="0.15">
      <c r="A58" s="166">
        <v>317</v>
      </c>
      <c r="B58" s="168">
        <v>45462</v>
      </c>
      <c r="C58" s="186" t="s">
        <v>625</v>
      </c>
      <c r="D58" s="186" t="s">
        <v>336</v>
      </c>
      <c r="E58" s="172">
        <v>500</v>
      </c>
      <c r="G58" s="200"/>
    </row>
    <row r="59" spans="1:7" s="95" customFormat="1" ht="14" customHeight="1" x14ac:dyDescent="0.15">
      <c r="A59" s="166">
        <v>316</v>
      </c>
      <c r="B59" s="168">
        <v>45428</v>
      </c>
      <c r="C59" s="186" t="s">
        <v>659</v>
      </c>
      <c r="D59" s="186" t="s">
        <v>660</v>
      </c>
      <c r="E59" s="172">
        <v>5000</v>
      </c>
      <c r="G59" s="200"/>
    </row>
    <row r="60" spans="1:7" s="95" customFormat="1" ht="14" customHeight="1" x14ac:dyDescent="0.15">
      <c r="A60" s="166">
        <v>315</v>
      </c>
      <c r="B60" s="168">
        <v>45428</v>
      </c>
      <c r="C60" s="186" t="s">
        <v>657</v>
      </c>
      <c r="D60" s="186" t="s">
        <v>658</v>
      </c>
      <c r="E60" s="172">
        <v>1000</v>
      </c>
      <c r="G60" s="200"/>
    </row>
    <row r="61" spans="1:7" s="95" customFormat="1" ht="14" customHeight="1" x14ac:dyDescent="0.15">
      <c r="A61" s="166">
        <v>314</v>
      </c>
      <c r="B61" s="168">
        <v>45428</v>
      </c>
      <c r="C61" s="186" t="s">
        <v>608</v>
      </c>
      <c r="D61" s="186" t="s">
        <v>656</v>
      </c>
      <c r="E61" s="172">
        <v>5000</v>
      </c>
      <c r="G61" s="200"/>
    </row>
    <row r="62" spans="1:7" s="95" customFormat="1" ht="14" customHeight="1" x14ac:dyDescent="0.15">
      <c r="A62" s="166">
        <v>313</v>
      </c>
      <c r="B62" s="168">
        <v>45428</v>
      </c>
      <c r="C62" s="180" t="s">
        <v>661</v>
      </c>
      <c r="D62" s="186" t="s">
        <v>655</v>
      </c>
      <c r="E62" s="172">
        <v>13900</v>
      </c>
      <c r="G62" s="200"/>
    </row>
    <row r="63" spans="1:7" s="95" customFormat="1" ht="14" customHeight="1" x14ac:dyDescent="0.15">
      <c r="A63" s="166">
        <v>312</v>
      </c>
      <c r="B63" s="168">
        <v>45428</v>
      </c>
      <c r="C63" s="186" t="s">
        <v>653</v>
      </c>
      <c r="D63" s="186" t="s">
        <v>654</v>
      </c>
      <c r="E63" s="172">
        <v>1300</v>
      </c>
      <c r="G63" s="200"/>
    </row>
    <row r="64" spans="1:7" s="95" customFormat="1" ht="14" customHeight="1" x14ac:dyDescent="0.15">
      <c r="A64" s="166">
        <v>311</v>
      </c>
      <c r="B64" s="168">
        <v>45415</v>
      </c>
      <c r="C64" s="186" t="s">
        <v>652</v>
      </c>
      <c r="D64" s="186" t="s">
        <v>336</v>
      </c>
      <c r="E64" s="172">
        <v>500</v>
      </c>
      <c r="G64" s="200"/>
    </row>
    <row r="65" spans="1:7" s="95" customFormat="1" ht="14" customHeight="1" x14ac:dyDescent="0.15">
      <c r="A65" s="166">
        <v>310</v>
      </c>
      <c r="B65" s="168">
        <v>45398</v>
      </c>
      <c r="C65" s="186" t="s">
        <v>651</v>
      </c>
      <c r="D65" s="186" t="s">
        <v>336</v>
      </c>
      <c r="E65" s="172">
        <v>500</v>
      </c>
      <c r="G65" s="200"/>
    </row>
    <row r="66" spans="1:7" s="95" customFormat="1" ht="14" customHeight="1" x14ac:dyDescent="0.15">
      <c r="A66" s="166">
        <v>309</v>
      </c>
      <c r="B66" s="168">
        <v>45379</v>
      </c>
      <c r="C66" s="186" t="s">
        <v>650</v>
      </c>
      <c r="D66" s="186" t="s">
        <v>619</v>
      </c>
      <c r="E66" s="172">
        <v>500</v>
      </c>
      <c r="G66" s="200"/>
    </row>
    <row r="67" spans="1:7" s="95" customFormat="1" ht="14" customHeight="1" x14ac:dyDescent="0.15">
      <c r="A67" s="166">
        <v>308</v>
      </c>
      <c r="B67" s="168">
        <v>45351</v>
      </c>
      <c r="C67" s="186" t="s">
        <v>649</v>
      </c>
      <c r="D67" s="186" t="s">
        <v>619</v>
      </c>
      <c r="E67" s="172">
        <v>500</v>
      </c>
      <c r="G67" s="200"/>
    </row>
    <row r="68" spans="1:7" s="95" customFormat="1" ht="14" customHeight="1" x14ac:dyDescent="0.15">
      <c r="A68" s="166">
        <v>307</v>
      </c>
      <c r="B68" s="168">
        <v>45336</v>
      </c>
      <c r="C68" s="186" t="s">
        <v>648</v>
      </c>
      <c r="D68" s="186" t="s">
        <v>336</v>
      </c>
      <c r="E68" s="172">
        <v>500</v>
      </c>
      <c r="G68" s="200"/>
    </row>
    <row r="69" spans="1:7" ht="14" customHeight="1" x14ac:dyDescent="0.15">
      <c r="A69" s="181">
        <v>306</v>
      </c>
      <c r="B69" s="197">
        <v>45372</v>
      </c>
      <c r="C69" s="199" t="s">
        <v>646</v>
      </c>
      <c r="D69" s="199" t="s">
        <v>647</v>
      </c>
      <c r="E69" s="164">
        <v>10000</v>
      </c>
    </row>
    <row r="70" spans="1:7" ht="14" customHeight="1" x14ac:dyDescent="0.15">
      <c r="A70" s="181">
        <v>305</v>
      </c>
      <c r="B70" s="197">
        <v>45372</v>
      </c>
      <c r="C70" s="199" t="s">
        <v>378</v>
      </c>
      <c r="D70" s="199" t="s">
        <v>645</v>
      </c>
      <c r="E70" s="164">
        <v>1000</v>
      </c>
    </row>
    <row r="71" spans="1:7" ht="14" customHeight="1" x14ac:dyDescent="0.15">
      <c r="A71" s="181">
        <v>304</v>
      </c>
      <c r="B71" s="197">
        <v>45336</v>
      </c>
      <c r="C71" s="199" t="s">
        <v>378</v>
      </c>
      <c r="D71" s="199" t="s">
        <v>336</v>
      </c>
      <c r="E71" s="164">
        <v>500</v>
      </c>
    </row>
    <row r="72" spans="1:7" ht="14" customHeight="1" x14ac:dyDescent="0.15">
      <c r="A72" s="181">
        <v>303</v>
      </c>
      <c r="B72" s="197">
        <v>45335</v>
      </c>
      <c r="C72" s="199" t="s">
        <v>9</v>
      </c>
      <c r="D72" s="199" t="s">
        <v>336</v>
      </c>
      <c r="E72" s="164">
        <v>500</v>
      </c>
    </row>
    <row r="73" spans="1:7" ht="14" customHeight="1" x14ac:dyDescent="0.15">
      <c r="A73" s="181">
        <v>302</v>
      </c>
      <c r="B73" s="193">
        <v>45309</v>
      </c>
      <c r="C73" s="194" t="s">
        <v>296</v>
      </c>
      <c r="D73" s="194" t="s">
        <v>643</v>
      </c>
      <c r="E73" s="164">
        <v>1800</v>
      </c>
    </row>
    <row r="74" spans="1:7" ht="14" customHeight="1" x14ac:dyDescent="0.15">
      <c r="A74" s="181">
        <v>301</v>
      </c>
      <c r="B74" s="193">
        <v>45309</v>
      </c>
      <c r="C74" s="194" t="s">
        <v>641</v>
      </c>
      <c r="D74" s="195" t="s">
        <v>642</v>
      </c>
      <c r="E74" s="164">
        <v>3300</v>
      </c>
    </row>
    <row r="75" spans="1:7" ht="14" customHeight="1" x14ac:dyDescent="0.15">
      <c r="A75" s="181">
        <v>300</v>
      </c>
      <c r="B75" s="193">
        <v>45309</v>
      </c>
      <c r="C75" s="194" t="s">
        <v>639</v>
      </c>
      <c r="D75" s="194" t="s">
        <v>640</v>
      </c>
      <c r="E75" s="164">
        <v>6000</v>
      </c>
    </row>
    <row r="76" spans="1:7" ht="14" customHeight="1" x14ac:dyDescent="0.15">
      <c r="A76" s="181">
        <v>299</v>
      </c>
      <c r="B76" s="193">
        <v>45309</v>
      </c>
      <c r="C76" s="194" t="s">
        <v>451</v>
      </c>
      <c r="D76" s="194" t="s">
        <v>638</v>
      </c>
      <c r="E76" s="164">
        <v>4600</v>
      </c>
    </row>
    <row r="77" spans="1:7" s="95" customFormat="1" ht="14" customHeight="1" x14ac:dyDescent="0.15">
      <c r="A77" s="181">
        <v>298</v>
      </c>
      <c r="B77" s="197">
        <v>45222</v>
      </c>
      <c r="C77" s="199" t="s">
        <v>633</v>
      </c>
      <c r="D77" s="198" t="s">
        <v>336</v>
      </c>
      <c r="E77" s="183">
        <v>500</v>
      </c>
      <c r="G77" s="200"/>
    </row>
    <row r="78" spans="1:7" s="95" customFormat="1" ht="14" customHeight="1" x14ac:dyDescent="0.15">
      <c r="A78" s="181">
        <v>297</v>
      </c>
      <c r="B78" s="197">
        <v>45222</v>
      </c>
      <c r="C78" s="199" t="s">
        <v>644</v>
      </c>
      <c r="D78" s="198" t="s">
        <v>336</v>
      </c>
      <c r="E78" s="183">
        <v>500</v>
      </c>
      <c r="G78" s="200"/>
    </row>
    <row r="79" spans="1:7" ht="14" customHeight="1" x14ac:dyDescent="0.15">
      <c r="A79" s="181">
        <v>296</v>
      </c>
      <c r="B79" s="177">
        <v>45122</v>
      </c>
      <c r="C79" s="179" t="s">
        <v>637</v>
      </c>
      <c r="D79" s="179" t="s">
        <v>336</v>
      </c>
      <c r="E79" s="164">
        <v>500</v>
      </c>
      <c r="G79" s="164"/>
    </row>
    <row r="80" spans="1:7" ht="14" customHeight="1" x14ac:dyDescent="0.15">
      <c r="A80" s="181">
        <v>295</v>
      </c>
      <c r="B80" s="201">
        <v>45197</v>
      </c>
      <c r="C80" s="179" t="s">
        <v>635</v>
      </c>
      <c r="D80" s="179" t="s">
        <v>636</v>
      </c>
      <c r="E80" s="164">
        <v>8000</v>
      </c>
      <c r="G80" s="164"/>
    </row>
    <row r="81" spans="1:7" ht="14" customHeight="1" x14ac:dyDescent="0.15">
      <c r="A81" s="181">
        <v>294</v>
      </c>
      <c r="B81" s="201">
        <v>45197</v>
      </c>
      <c r="C81" s="179" t="s">
        <v>633</v>
      </c>
      <c r="D81" s="179" t="s">
        <v>634</v>
      </c>
      <c r="E81" s="164">
        <v>4500</v>
      </c>
      <c r="G81" s="164"/>
    </row>
    <row r="82" spans="1:7" ht="14" customHeight="1" x14ac:dyDescent="0.15">
      <c r="A82" s="181">
        <v>293</v>
      </c>
      <c r="B82" s="201">
        <v>45197</v>
      </c>
      <c r="C82" s="179" t="s">
        <v>631</v>
      </c>
      <c r="D82" s="179" t="s">
        <v>632</v>
      </c>
      <c r="E82" s="164">
        <v>5000</v>
      </c>
      <c r="G82" s="164"/>
    </row>
    <row r="83" spans="1:7" ht="14" customHeight="1" x14ac:dyDescent="0.15">
      <c r="A83" s="181">
        <v>292</v>
      </c>
      <c r="B83" s="201">
        <v>45197</v>
      </c>
      <c r="C83" s="195" t="s">
        <v>629</v>
      </c>
      <c r="D83" s="179" t="s">
        <v>630</v>
      </c>
      <c r="E83" s="164">
        <v>1000</v>
      </c>
      <c r="G83" s="164"/>
    </row>
    <row r="84" spans="1:7" ht="14" customHeight="1" x14ac:dyDescent="0.15">
      <c r="A84" s="181">
        <v>291</v>
      </c>
      <c r="B84" s="201">
        <v>45197</v>
      </c>
      <c r="C84" s="179" t="s">
        <v>608</v>
      </c>
      <c r="D84" s="179" t="s">
        <v>628</v>
      </c>
      <c r="E84" s="164">
        <v>6000</v>
      </c>
      <c r="G84" s="164"/>
    </row>
    <row r="85" spans="1:7" ht="14" customHeight="1" x14ac:dyDescent="0.15">
      <c r="A85" s="181">
        <v>290</v>
      </c>
      <c r="B85" s="201">
        <v>45197</v>
      </c>
      <c r="C85" s="179" t="s">
        <v>514</v>
      </c>
      <c r="D85" s="179" t="s">
        <v>627</v>
      </c>
      <c r="E85" s="164">
        <v>8000</v>
      </c>
      <c r="G85" s="164"/>
    </row>
    <row r="86" spans="1:7" ht="14" customHeight="1" x14ac:dyDescent="0.15">
      <c r="A86" s="181">
        <v>289</v>
      </c>
      <c r="B86" s="201">
        <v>45197</v>
      </c>
      <c r="C86" s="179" t="s">
        <v>625</v>
      </c>
      <c r="D86" s="179" t="s">
        <v>626</v>
      </c>
      <c r="E86" s="164">
        <v>1000</v>
      </c>
      <c r="G86" s="164"/>
    </row>
    <row r="87" spans="1:7" ht="14" customHeight="1" x14ac:dyDescent="0.15">
      <c r="A87" s="181">
        <v>288</v>
      </c>
      <c r="B87" s="177">
        <v>45090</v>
      </c>
      <c r="C87" s="179" t="s">
        <v>130</v>
      </c>
      <c r="D87" s="179" t="s">
        <v>336</v>
      </c>
      <c r="E87" s="164">
        <v>372</v>
      </c>
      <c r="G87" s="164"/>
    </row>
    <row r="88" spans="1:7" ht="14" customHeight="1" x14ac:dyDescent="0.15">
      <c r="A88" s="181">
        <v>287</v>
      </c>
      <c r="B88" s="177">
        <v>45090</v>
      </c>
      <c r="C88" s="179" t="s">
        <v>196</v>
      </c>
      <c r="D88" s="179" t="s">
        <v>336</v>
      </c>
      <c r="E88" s="164">
        <v>336</v>
      </c>
      <c r="G88" s="164"/>
    </row>
    <row r="89" spans="1:7" ht="14" customHeight="1" x14ac:dyDescent="0.15">
      <c r="A89" s="181">
        <v>286</v>
      </c>
      <c r="B89" s="177">
        <v>45090</v>
      </c>
      <c r="C89" s="179" t="s">
        <v>623</v>
      </c>
      <c r="D89" s="179" t="s">
        <v>624</v>
      </c>
      <c r="E89" s="164">
        <v>7000</v>
      </c>
      <c r="G89" s="164"/>
    </row>
    <row r="90" spans="1:7" ht="14" customHeight="1" x14ac:dyDescent="0.15">
      <c r="A90" s="181">
        <v>285</v>
      </c>
      <c r="B90" s="177">
        <v>44969</v>
      </c>
      <c r="C90" s="179" t="s">
        <v>621</v>
      </c>
      <c r="D90" s="179" t="s">
        <v>336</v>
      </c>
      <c r="E90" s="164">
        <v>500</v>
      </c>
      <c r="G90" s="164"/>
    </row>
    <row r="91" spans="1:7" ht="14" customHeight="1" x14ac:dyDescent="0.15">
      <c r="A91" s="181">
        <v>284</v>
      </c>
      <c r="B91" s="177">
        <v>44977</v>
      </c>
      <c r="C91" s="179" t="s">
        <v>620</v>
      </c>
      <c r="D91" s="179" t="s">
        <v>336</v>
      </c>
      <c r="E91" s="164">
        <v>500</v>
      </c>
      <c r="G91" s="164"/>
    </row>
    <row r="92" spans="1:7" ht="14" customHeight="1" x14ac:dyDescent="0.15">
      <c r="A92" s="181">
        <v>283</v>
      </c>
      <c r="B92" s="177">
        <v>45063</v>
      </c>
      <c r="C92" s="179" t="s">
        <v>528</v>
      </c>
      <c r="D92" s="179" t="s">
        <v>619</v>
      </c>
      <c r="E92" s="164">
        <v>500</v>
      </c>
      <c r="G92" s="164"/>
    </row>
    <row r="93" spans="1:7" ht="14" customHeight="1" x14ac:dyDescent="0.15">
      <c r="A93" s="181">
        <v>282</v>
      </c>
      <c r="B93" s="177">
        <v>45061</v>
      </c>
      <c r="C93" s="179" t="s">
        <v>618</v>
      </c>
      <c r="D93" s="179" t="s">
        <v>336</v>
      </c>
      <c r="E93" s="164">
        <v>500</v>
      </c>
      <c r="G93" s="164"/>
    </row>
    <row r="94" spans="1:7" ht="14" customHeight="1" x14ac:dyDescent="0.15">
      <c r="A94" s="181">
        <v>281</v>
      </c>
      <c r="B94" s="177">
        <v>45007</v>
      </c>
      <c r="C94" s="179" t="s">
        <v>617</v>
      </c>
      <c r="D94" s="179" t="s">
        <v>336</v>
      </c>
      <c r="E94" s="164">
        <v>500</v>
      </c>
      <c r="G94" s="164"/>
    </row>
    <row r="95" spans="1:7" ht="14" customHeight="1" x14ac:dyDescent="0.15">
      <c r="A95" s="181">
        <v>280</v>
      </c>
      <c r="B95" s="177">
        <v>45070</v>
      </c>
      <c r="C95" s="179" t="s">
        <v>615</v>
      </c>
      <c r="D95" s="179" t="s">
        <v>616</v>
      </c>
      <c r="E95" s="164">
        <v>4500</v>
      </c>
      <c r="G95" s="164"/>
    </row>
    <row r="96" spans="1:7" ht="14" customHeight="1" x14ac:dyDescent="0.15">
      <c r="A96" s="181">
        <v>279</v>
      </c>
      <c r="B96" s="177">
        <v>45070</v>
      </c>
      <c r="C96" s="179" t="s">
        <v>361</v>
      </c>
      <c r="D96" s="179" t="s">
        <v>622</v>
      </c>
      <c r="E96" s="164">
        <v>2500</v>
      </c>
      <c r="G96" s="164"/>
    </row>
    <row r="97" spans="1:7" ht="14" customHeight="1" x14ac:dyDescent="0.15">
      <c r="A97" s="181">
        <v>278</v>
      </c>
      <c r="B97" s="177">
        <v>44994</v>
      </c>
      <c r="C97" s="179" t="s">
        <v>613</v>
      </c>
      <c r="D97" s="179" t="s">
        <v>614</v>
      </c>
      <c r="E97" s="164">
        <v>7000</v>
      </c>
      <c r="G97" s="164"/>
    </row>
    <row r="98" spans="1:7" ht="14" customHeight="1" x14ac:dyDescent="0.15">
      <c r="A98" s="181">
        <v>277</v>
      </c>
      <c r="B98" s="177">
        <v>44994</v>
      </c>
      <c r="C98" s="179" t="s">
        <v>611</v>
      </c>
      <c r="D98" s="179" t="s">
        <v>612</v>
      </c>
      <c r="E98" s="164">
        <v>1600</v>
      </c>
      <c r="G98" s="164"/>
    </row>
    <row r="99" spans="1:7" ht="14" customHeight="1" x14ac:dyDescent="0.15">
      <c r="A99" s="181">
        <v>276</v>
      </c>
      <c r="B99" s="177">
        <v>44931</v>
      </c>
      <c r="C99" s="179" t="s">
        <v>604</v>
      </c>
      <c r="D99" s="179" t="s">
        <v>605</v>
      </c>
      <c r="E99" s="164">
        <v>6300</v>
      </c>
      <c r="G99" s="164"/>
    </row>
    <row r="100" spans="1:7" s="167" customFormat="1" ht="14" customHeight="1" x14ac:dyDescent="0.15">
      <c r="A100" s="166">
        <v>275</v>
      </c>
      <c r="B100" s="168">
        <v>44911</v>
      </c>
      <c r="C100" s="167" t="s">
        <v>455</v>
      </c>
      <c r="D100" s="167" t="s">
        <v>610</v>
      </c>
      <c r="E100" s="172">
        <v>380</v>
      </c>
      <c r="G100" s="196"/>
    </row>
    <row r="101" spans="1:7" s="167" customFormat="1" ht="14" customHeight="1" x14ac:dyDescent="0.15">
      <c r="A101" s="166">
        <v>274</v>
      </c>
      <c r="B101" s="168">
        <v>44891</v>
      </c>
      <c r="C101" s="167" t="s">
        <v>608</v>
      </c>
      <c r="D101" s="167" t="s">
        <v>609</v>
      </c>
      <c r="E101" s="169">
        <v>1000</v>
      </c>
    </row>
    <row r="102" spans="1:7" ht="14" customHeight="1" x14ac:dyDescent="0.15">
      <c r="A102" s="181">
        <v>273</v>
      </c>
      <c r="B102" s="177">
        <v>44862</v>
      </c>
      <c r="C102" s="179" t="s">
        <v>607</v>
      </c>
      <c r="D102" s="179" t="s">
        <v>606</v>
      </c>
      <c r="E102" s="164">
        <v>900</v>
      </c>
    </row>
    <row r="103" spans="1:7" ht="14" customHeight="1" x14ac:dyDescent="0.15">
      <c r="A103" s="181">
        <v>272</v>
      </c>
      <c r="B103" s="177">
        <v>44847</v>
      </c>
      <c r="C103" s="179" t="s">
        <v>604</v>
      </c>
      <c r="D103" s="179" t="s">
        <v>605</v>
      </c>
      <c r="E103" s="164">
        <v>2700</v>
      </c>
    </row>
    <row r="104" spans="1:7" ht="14" customHeight="1" x14ac:dyDescent="0.15">
      <c r="A104" s="181">
        <v>271</v>
      </c>
      <c r="B104" s="177">
        <v>44747</v>
      </c>
      <c r="C104" s="179" t="s">
        <v>602</v>
      </c>
      <c r="D104" s="179" t="s">
        <v>603</v>
      </c>
      <c r="E104" s="164">
        <v>700</v>
      </c>
    </row>
    <row r="105" spans="1:7" ht="14" customHeight="1" x14ac:dyDescent="0.15">
      <c r="A105" s="181">
        <v>270</v>
      </c>
      <c r="B105" s="177">
        <v>44706</v>
      </c>
      <c r="C105" s="179" t="s">
        <v>570</v>
      </c>
      <c r="D105" s="179" t="s">
        <v>600</v>
      </c>
      <c r="E105" s="164">
        <v>5000</v>
      </c>
    </row>
    <row r="106" spans="1:7" ht="14" customHeight="1" x14ac:dyDescent="0.15">
      <c r="A106" s="181">
        <v>269</v>
      </c>
      <c r="B106" s="177">
        <v>44706</v>
      </c>
      <c r="C106" s="179" t="s">
        <v>192</v>
      </c>
      <c r="D106" s="179" t="s">
        <v>601</v>
      </c>
      <c r="E106" s="164">
        <v>6000</v>
      </c>
    </row>
    <row r="107" spans="1:7" ht="14" customHeight="1" x14ac:dyDescent="0.15">
      <c r="A107" s="181">
        <v>268</v>
      </c>
      <c r="B107" s="177">
        <v>44706</v>
      </c>
      <c r="C107" s="179" t="s">
        <v>598</v>
      </c>
      <c r="D107" s="179" t="s">
        <v>599</v>
      </c>
      <c r="E107" s="164">
        <v>2600</v>
      </c>
    </row>
    <row r="108" spans="1:7" ht="14" customHeight="1" x14ac:dyDescent="0.15">
      <c r="A108" s="181">
        <v>267</v>
      </c>
      <c r="B108" s="177">
        <v>44706</v>
      </c>
      <c r="C108" s="179" t="s">
        <v>597</v>
      </c>
      <c r="D108" s="179" t="s">
        <v>596</v>
      </c>
      <c r="E108" s="164">
        <v>2100</v>
      </c>
    </row>
    <row r="109" spans="1:7" s="160" customFormat="1" ht="14" customHeight="1" x14ac:dyDescent="0.15">
      <c r="A109" s="181">
        <v>266</v>
      </c>
      <c r="B109" s="177">
        <v>44623</v>
      </c>
      <c r="C109" s="178" t="s">
        <v>361</v>
      </c>
      <c r="D109" s="182" t="s">
        <v>594</v>
      </c>
      <c r="E109" s="183">
        <v>500</v>
      </c>
      <c r="G109" s="132" t="s">
        <v>513</v>
      </c>
    </row>
    <row r="110" spans="1:7" s="160" customFormat="1" ht="14" customHeight="1" x14ac:dyDescent="0.15">
      <c r="A110" s="181">
        <v>265</v>
      </c>
      <c r="B110" s="173">
        <v>44623</v>
      </c>
      <c r="C110" s="177" t="s">
        <v>593</v>
      </c>
      <c r="D110" s="178" t="s">
        <v>595</v>
      </c>
      <c r="E110" s="183">
        <v>5000</v>
      </c>
      <c r="G110" s="132"/>
    </row>
    <row r="111" spans="1:7" ht="14" customHeight="1" x14ac:dyDescent="0.15">
      <c r="A111" s="181">
        <v>264</v>
      </c>
      <c r="B111" s="177">
        <v>44581</v>
      </c>
      <c r="C111" s="178" t="s">
        <v>591</v>
      </c>
      <c r="D111" s="178" t="s">
        <v>592</v>
      </c>
      <c r="E111" s="183">
        <v>2000</v>
      </c>
      <c r="G111" s="132"/>
    </row>
    <row r="112" spans="1:7" ht="15" x14ac:dyDescent="0.15">
      <c r="A112" s="181">
        <v>263</v>
      </c>
      <c r="B112" s="177">
        <v>44581</v>
      </c>
      <c r="C112" s="178" t="s">
        <v>565</v>
      </c>
      <c r="D112" s="178" t="s">
        <v>590</v>
      </c>
      <c r="E112" s="183">
        <v>4000</v>
      </c>
      <c r="G112" s="132"/>
    </row>
    <row r="113" spans="1:7" ht="15" x14ac:dyDescent="0.15">
      <c r="A113" s="166">
        <v>262</v>
      </c>
      <c r="B113" s="184">
        <v>44462</v>
      </c>
      <c r="C113" s="167" t="s">
        <v>581</v>
      </c>
      <c r="D113" s="174" t="s">
        <v>589</v>
      </c>
      <c r="E113" s="185">
        <v>3000</v>
      </c>
      <c r="G113" s="162"/>
    </row>
    <row r="114" spans="1:7" ht="15" x14ac:dyDescent="0.15">
      <c r="A114" s="166">
        <v>261</v>
      </c>
      <c r="B114" s="184">
        <v>44462</v>
      </c>
      <c r="C114" s="167" t="s">
        <v>580</v>
      </c>
      <c r="D114" s="174" t="s">
        <v>588</v>
      </c>
      <c r="E114" s="185">
        <v>1000</v>
      </c>
      <c r="G114" s="162"/>
    </row>
    <row r="115" spans="1:7" ht="15" x14ac:dyDescent="0.15">
      <c r="A115" s="166">
        <v>260</v>
      </c>
      <c r="B115" s="184">
        <v>44462</v>
      </c>
      <c r="C115" s="167" t="s">
        <v>579</v>
      </c>
      <c r="D115" s="174" t="s">
        <v>587</v>
      </c>
      <c r="E115" s="185">
        <v>1000</v>
      </c>
      <c r="G115" s="162"/>
    </row>
    <row r="116" spans="1:7" ht="15" x14ac:dyDescent="0.15">
      <c r="A116" s="166">
        <v>259</v>
      </c>
      <c r="B116" s="184">
        <v>44462</v>
      </c>
      <c r="C116" s="167" t="s">
        <v>578</v>
      </c>
      <c r="D116" s="174" t="s">
        <v>586</v>
      </c>
      <c r="E116" s="185">
        <v>1000</v>
      </c>
      <c r="G116" s="162"/>
    </row>
    <row r="117" spans="1:7" ht="15" x14ac:dyDescent="0.15">
      <c r="A117" s="166">
        <v>258</v>
      </c>
      <c r="B117" s="184">
        <v>44462</v>
      </c>
      <c r="C117" s="167" t="s">
        <v>192</v>
      </c>
      <c r="D117" s="174" t="s">
        <v>585</v>
      </c>
      <c r="E117" s="185">
        <v>4000</v>
      </c>
      <c r="G117" s="162"/>
    </row>
    <row r="118" spans="1:7" ht="15" x14ac:dyDescent="0.15">
      <c r="A118" s="166">
        <v>257</v>
      </c>
      <c r="B118" s="184">
        <v>44462</v>
      </c>
      <c r="C118" s="167" t="s">
        <v>577</v>
      </c>
      <c r="D118" s="174" t="s">
        <v>584</v>
      </c>
      <c r="E118" s="185">
        <v>2000</v>
      </c>
      <c r="G118" s="162"/>
    </row>
    <row r="119" spans="1:7" ht="15" x14ac:dyDescent="0.15">
      <c r="A119" s="166">
        <v>256</v>
      </c>
      <c r="B119" s="184">
        <v>44462</v>
      </c>
      <c r="C119" s="167" t="s">
        <v>576</v>
      </c>
      <c r="D119" s="180" t="s">
        <v>583</v>
      </c>
      <c r="E119" s="185">
        <v>2000</v>
      </c>
      <c r="G119" s="162"/>
    </row>
    <row r="120" spans="1:7" ht="15" x14ac:dyDescent="0.15">
      <c r="A120" s="166">
        <v>255</v>
      </c>
      <c r="B120" s="184">
        <v>44462</v>
      </c>
      <c r="C120" s="186" t="s">
        <v>575</v>
      </c>
      <c r="D120" s="180" t="s">
        <v>582</v>
      </c>
      <c r="E120" s="185">
        <v>1000</v>
      </c>
      <c r="G120" s="162"/>
    </row>
    <row r="121" spans="1:7" ht="15" x14ac:dyDescent="0.15">
      <c r="A121" s="181">
        <v>254</v>
      </c>
      <c r="B121" s="177">
        <v>44371</v>
      </c>
      <c r="C121" s="178" t="s">
        <v>568</v>
      </c>
      <c r="D121" s="178" t="s">
        <v>569</v>
      </c>
      <c r="E121" s="183">
        <v>4000</v>
      </c>
      <c r="G121" s="132"/>
    </row>
    <row r="122" spans="1:7" ht="15" x14ac:dyDescent="0.15">
      <c r="A122" s="181">
        <v>253</v>
      </c>
      <c r="B122" s="177">
        <v>44371</v>
      </c>
      <c r="C122" s="178" t="s">
        <v>570</v>
      </c>
      <c r="D122" s="178" t="s">
        <v>571</v>
      </c>
      <c r="E122" s="183">
        <v>5000</v>
      </c>
      <c r="G122" s="132"/>
    </row>
    <row r="123" spans="1:7" ht="15" x14ac:dyDescent="0.15">
      <c r="A123" s="181">
        <v>252</v>
      </c>
      <c r="B123" s="177">
        <v>44371</v>
      </c>
      <c r="C123" s="178" t="s">
        <v>556</v>
      </c>
      <c r="D123" s="178" t="s">
        <v>572</v>
      </c>
      <c r="E123" s="183">
        <v>3000</v>
      </c>
      <c r="G123" s="132"/>
    </row>
    <row r="124" spans="1:7" ht="15" x14ac:dyDescent="0.15">
      <c r="A124" s="181">
        <v>251</v>
      </c>
      <c r="B124" s="177">
        <v>44371</v>
      </c>
      <c r="C124" s="178" t="s">
        <v>573</v>
      </c>
      <c r="D124" s="178" t="s">
        <v>574</v>
      </c>
      <c r="E124" s="183">
        <v>2500</v>
      </c>
      <c r="G124" s="132"/>
    </row>
    <row r="125" spans="1:7" ht="15" x14ac:dyDescent="0.15">
      <c r="A125" s="181">
        <v>250</v>
      </c>
      <c r="B125" s="177">
        <v>44231</v>
      </c>
      <c r="C125" s="178" t="s">
        <v>514</v>
      </c>
      <c r="D125" s="178" t="s">
        <v>567</v>
      </c>
      <c r="E125" s="183">
        <v>1000</v>
      </c>
      <c r="G125" s="163"/>
    </row>
    <row r="126" spans="1:7" ht="15" x14ac:dyDescent="0.15">
      <c r="A126" s="181">
        <v>249</v>
      </c>
      <c r="B126" s="177">
        <v>44231</v>
      </c>
      <c r="C126" s="178" t="s">
        <v>565</v>
      </c>
      <c r="D126" s="178" t="s">
        <v>566</v>
      </c>
      <c r="E126" s="183">
        <v>5000</v>
      </c>
    </row>
    <row r="127" spans="1:7" ht="15" x14ac:dyDescent="0.15">
      <c r="A127" s="181">
        <v>248</v>
      </c>
      <c r="B127" s="177">
        <v>44231</v>
      </c>
      <c r="C127" s="178" t="s">
        <v>380</v>
      </c>
      <c r="D127" s="178" t="s">
        <v>564</v>
      </c>
      <c r="E127" s="183">
        <v>5000</v>
      </c>
    </row>
    <row r="128" spans="1:7" ht="15" x14ac:dyDescent="0.15">
      <c r="A128" s="181">
        <v>247</v>
      </c>
      <c r="B128" s="177">
        <v>44231</v>
      </c>
      <c r="C128" s="178" t="s">
        <v>353</v>
      </c>
      <c r="D128" s="178" t="s">
        <v>563</v>
      </c>
      <c r="E128" s="183">
        <v>2000</v>
      </c>
    </row>
    <row r="129" spans="1:5" ht="14" customHeight="1" x14ac:dyDescent="0.15">
      <c r="A129" s="181">
        <v>246</v>
      </c>
      <c r="B129" s="177">
        <v>44112</v>
      </c>
      <c r="C129" s="178" t="s">
        <v>561</v>
      </c>
      <c r="D129" s="178" t="s">
        <v>562</v>
      </c>
      <c r="E129" s="183">
        <v>2000</v>
      </c>
    </row>
    <row r="130" spans="1:5" ht="14" customHeight="1" x14ac:dyDescent="0.15">
      <c r="A130" s="181">
        <v>245</v>
      </c>
      <c r="B130" s="177">
        <v>44112</v>
      </c>
      <c r="C130" s="178" t="s">
        <v>485</v>
      </c>
      <c r="D130" s="178" t="s">
        <v>560</v>
      </c>
      <c r="E130" s="183">
        <v>1000</v>
      </c>
    </row>
    <row r="131" spans="1:5" ht="15" x14ac:dyDescent="0.15">
      <c r="A131" s="181">
        <v>244</v>
      </c>
      <c r="B131" s="177">
        <v>44112</v>
      </c>
      <c r="C131" s="178" t="s">
        <v>559</v>
      </c>
      <c r="D131" s="178" t="s">
        <v>558</v>
      </c>
      <c r="E131" s="183">
        <v>2000</v>
      </c>
    </row>
    <row r="132" spans="1:5" ht="15" x14ac:dyDescent="0.15">
      <c r="A132" s="181">
        <v>243</v>
      </c>
      <c r="B132" s="177">
        <v>44112</v>
      </c>
      <c r="C132" s="178" t="s">
        <v>556</v>
      </c>
      <c r="D132" s="178" t="s">
        <v>557</v>
      </c>
      <c r="E132" s="183">
        <v>3000</v>
      </c>
    </row>
    <row r="133" spans="1:5" ht="15" x14ac:dyDescent="0.15">
      <c r="A133" s="181">
        <v>242</v>
      </c>
      <c r="B133" s="177">
        <v>44112</v>
      </c>
      <c r="C133" s="178" t="s">
        <v>554</v>
      </c>
      <c r="D133" s="178" t="s">
        <v>555</v>
      </c>
      <c r="E133" s="183">
        <v>1500</v>
      </c>
    </row>
    <row r="134" spans="1:5" ht="15" x14ac:dyDescent="0.15">
      <c r="A134" s="181">
        <v>241</v>
      </c>
      <c r="B134" s="177">
        <v>44112</v>
      </c>
      <c r="C134" s="178" t="s">
        <v>552</v>
      </c>
      <c r="D134" s="178" t="s">
        <v>553</v>
      </c>
      <c r="E134" s="183">
        <v>1000</v>
      </c>
    </row>
    <row r="135" spans="1:5" ht="14" x14ac:dyDescent="0.15">
      <c r="A135" s="166">
        <v>240</v>
      </c>
      <c r="B135" s="184">
        <v>43964</v>
      </c>
      <c r="C135" s="186" t="s">
        <v>550</v>
      </c>
      <c r="D135" s="186" t="s">
        <v>551</v>
      </c>
      <c r="E135" s="172">
        <v>5000</v>
      </c>
    </row>
    <row r="136" spans="1:5" ht="14" x14ac:dyDescent="0.15">
      <c r="A136" s="166">
        <v>239</v>
      </c>
      <c r="B136" s="184">
        <v>43902</v>
      </c>
      <c r="C136" s="186" t="s">
        <v>548</v>
      </c>
      <c r="D136" s="186" t="s">
        <v>549</v>
      </c>
      <c r="E136" s="172">
        <v>10000</v>
      </c>
    </row>
    <row r="137" spans="1:5" ht="15" x14ac:dyDescent="0.15">
      <c r="A137" s="181">
        <v>238</v>
      </c>
      <c r="B137" s="187">
        <v>43902</v>
      </c>
      <c r="C137" s="180" t="s">
        <v>546</v>
      </c>
      <c r="D137" s="180" t="s">
        <v>547</v>
      </c>
      <c r="E137" s="172">
        <v>5000</v>
      </c>
    </row>
    <row r="138" spans="1:5" ht="15" x14ac:dyDescent="0.15">
      <c r="A138" s="181">
        <v>237</v>
      </c>
      <c r="B138" s="187">
        <v>43902</v>
      </c>
      <c r="C138" s="180" t="s">
        <v>544</v>
      </c>
      <c r="D138" s="180" t="s">
        <v>545</v>
      </c>
      <c r="E138" s="172">
        <v>2000</v>
      </c>
    </row>
    <row r="139" spans="1:5" ht="15" x14ac:dyDescent="0.15">
      <c r="A139" s="181">
        <v>236</v>
      </c>
      <c r="B139" s="187">
        <v>43902</v>
      </c>
      <c r="C139" s="180" t="s">
        <v>380</v>
      </c>
      <c r="D139" s="180" t="s">
        <v>543</v>
      </c>
      <c r="E139" s="172">
        <v>5000</v>
      </c>
    </row>
    <row r="140" spans="1:5" ht="15" x14ac:dyDescent="0.15">
      <c r="A140" s="181">
        <v>235</v>
      </c>
      <c r="B140" s="187">
        <v>43746</v>
      </c>
      <c r="C140" s="180" t="s">
        <v>538</v>
      </c>
      <c r="D140" s="180" t="s">
        <v>539</v>
      </c>
      <c r="E140" s="172">
        <v>1400</v>
      </c>
    </row>
    <row r="141" spans="1:5" ht="15" x14ac:dyDescent="0.15">
      <c r="A141" s="181">
        <v>234</v>
      </c>
      <c r="B141" s="187">
        <v>43746</v>
      </c>
      <c r="C141" s="180" t="s">
        <v>536</v>
      </c>
      <c r="D141" s="180" t="s">
        <v>537</v>
      </c>
      <c r="E141" s="172">
        <v>2600</v>
      </c>
    </row>
    <row r="142" spans="1:5" ht="15" x14ac:dyDescent="0.15">
      <c r="A142" s="181">
        <v>233</v>
      </c>
      <c r="B142" s="187">
        <v>43746</v>
      </c>
      <c r="C142" s="180" t="s">
        <v>534</v>
      </c>
      <c r="D142" s="180" t="s">
        <v>535</v>
      </c>
      <c r="E142" s="172">
        <v>2000</v>
      </c>
    </row>
    <row r="143" spans="1:5" ht="15" x14ac:dyDescent="0.15">
      <c r="A143" s="181">
        <v>232</v>
      </c>
      <c r="B143" s="187">
        <v>43746</v>
      </c>
      <c r="C143" s="180" t="s">
        <v>532</v>
      </c>
      <c r="D143" s="180" t="s">
        <v>533</v>
      </c>
      <c r="E143" s="172">
        <v>1700</v>
      </c>
    </row>
    <row r="144" spans="1:5" ht="14" customHeight="1" x14ac:dyDescent="0.15">
      <c r="A144" s="181">
        <v>231</v>
      </c>
      <c r="B144" s="187">
        <v>43746</v>
      </c>
      <c r="C144" s="180" t="s">
        <v>457</v>
      </c>
      <c r="D144" s="180" t="s">
        <v>531</v>
      </c>
      <c r="E144" s="172">
        <v>3000</v>
      </c>
    </row>
    <row r="145" spans="1:5" ht="15" x14ac:dyDescent="0.15">
      <c r="A145" s="181">
        <v>230</v>
      </c>
      <c r="B145" s="187">
        <v>43746</v>
      </c>
      <c r="C145" s="180" t="s">
        <v>530</v>
      </c>
      <c r="D145" s="180" t="s">
        <v>540</v>
      </c>
      <c r="E145" s="172">
        <v>1000</v>
      </c>
    </row>
    <row r="146" spans="1:5" ht="15" x14ac:dyDescent="0.15">
      <c r="A146" s="181">
        <v>229</v>
      </c>
      <c r="B146" s="187">
        <v>43619</v>
      </c>
      <c r="C146" s="180" t="s">
        <v>502</v>
      </c>
      <c r="D146" s="180" t="s">
        <v>503</v>
      </c>
      <c r="E146" s="172">
        <v>900</v>
      </c>
    </row>
    <row r="147" spans="1:5" ht="15" x14ac:dyDescent="0.15">
      <c r="A147" s="181">
        <v>228</v>
      </c>
      <c r="B147" s="187">
        <v>43619</v>
      </c>
      <c r="C147" s="180" t="s">
        <v>504</v>
      </c>
      <c r="D147" s="180" t="s">
        <v>505</v>
      </c>
      <c r="E147" s="172">
        <v>1000</v>
      </c>
    </row>
    <row r="148" spans="1:5" ht="15" x14ac:dyDescent="0.15">
      <c r="A148" s="181">
        <v>227</v>
      </c>
      <c r="B148" s="187">
        <v>43619</v>
      </c>
      <c r="C148" s="180" t="s">
        <v>506</v>
      </c>
      <c r="D148" s="180" t="s">
        <v>507</v>
      </c>
      <c r="E148" s="172">
        <v>5000</v>
      </c>
    </row>
    <row r="149" spans="1:5" ht="30" x14ac:dyDescent="0.15">
      <c r="A149" s="181">
        <v>226</v>
      </c>
      <c r="B149" s="187">
        <v>43619</v>
      </c>
      <c r="C149" s="180" t="s">
        <v>508</v>
      </c>
      <c r="D149" s="180" t="s">
        <v>541</v>
      </c>
      <c r="E149" s="172">
        <v>150</v>
      </c>
    </row>
    <row r="150" spans="1:5" ht="15" x14ac:dyDescent="0.15">
      <c r="A150" s="181">
        <v>225</v>
      </c>
      <c r="B150" s="187">
        <v>43619</v>
      </c>
      <c r="C150" s="180" t="s">
        <v>509</v>
      </c>
      <c r="D150" s="180" t="s">
        <v>510</v>
      </c>
      <c r="E150" s="172">
        <v>2000</v>
      </c>
    </row>
    <row r="151" spans="1:5" ht="14" x14ac:dyDescent="0.15">
      <c r="A151" s="188">
        <v>224</v>
      </c>
      <c r="B151" s="189">
        <v>43538</v>
      </c>
      <c r="C151" s="190" t="s">
        <v>511</v>
      </c>
      <c r="D151" s="191" t="s">
        <v>512</v>
      </c>
      <c r="E151" s="169">
        <v>1000</v>
      </c>
    </row>
    <row r="152" spans="1:5" ht="14" x14ac:dyDescent="0.15">
      <c r="A152" s="188">
        <v>223</v>
      </c>
      <c r="B152" s="189">
        <v>43538</v>
      </c>
      <c r="C152" s="190" t="s">
        <v>514</v>
      </c>
      <c r="D152" s="191" t="s">
        <v>515</v>
      </c>
      <c r="E152" s="169">
        <v>5000</v>
      </c>
    </row>
    <row r="153" spans="1:5" ht="15" x14ac:dyDescent="0.15">
      <c r="A153" s="188">
        <v>222</v>
      </c>
      <c r="B153" s="189">
        <v>43538</v>
      </c>
      <c r="C153" s="190" t="s">
        <v>516</v>
      </c>
      <c r="D153" s="192" t="s">
        <v>517</v>
      </c>
      <c r="E153" s="169">
        <v>5000</v>
      </c>
    </row>
    <row r="154" spans="1:5" ht="14" x14ac:dyDescent="0.15">
      <c r="A154" s="188">
        <v>221</v>
      </c>
      <c r="B154" s="189">
        <v>43538</v>
      </c>
      <c r="C154" s="190" t="s">
        <v>443</v>
      </c>
      <c r="D154" s="191" t="s">
        <v>518</v>
      </c>
      <c r="E154" s="169">
        <v>600</v>
      </c>
    </row>
    <row r="155" spans="1:5" ht="14" x14ac:dyDescent="0.15">
      <c r="A155" s="188">
        <v>220</v>
      </c>
      <c r="B155" s="189">
        <v>43538</v>
      </c>
      <c r="C155" s="190" t="s">
        <v>519</v>
      </c>
      <c r="D155" s="191" t="s">
        <v>520</v>
      </c>
      <c r="E155" s="169">
        <v>500</v>
      </c>
    </row>
    <row r="156" spans="1:5" ht="30" x14ac:dyDescent="0.15">
      <c r="A156" s="166">
        <v>219</v>
      </c>
      <c r="B156" s="168">
        <v>43538</v>
      </c>
      <c r="C156" s="167" t="s">
        <v>521</v>
      </c>
      <c r="D156" s="192" t="s">
        <v>522</v>
      </c>
      <c r="E156" s="169">
        <v>1800</v>
      </c>
    </row>
    <row r="157" spans="1:5" ht="14" x14ac:dyDescent="0.15">
      <c r="A157" s="188">
        <v>218</v>
      </c>
      <c r="B157" s="189">
        <v>43538</v>
      </c>
      <c r="C157" s="190" t="s">
        <v>523</v>
      </c>
      <c r="D157" s="191" t="s">
        <v>524</v>
      </c>
      <c r="E157" s="169">
        <v>2000</v>
      </c>
    </row>
    <row r="158" spans="1:5" ht="14" x14ac:dyDescent="0.15">
      <c r="A158" s="188">
        <v>217</v>
      </c>
      <c r="B158" s="189">
        <v>43538</v>
      </c>
      <c r="C158" s="190" t="s">
        <v>168</v>
      </c>
      <c r="D158" s="191" t="s">
        <v>525</v>
      </c>
      <c r="E158" s="169">
        <v>3400</v>
      </c>
    </row>
    <row r="159" spans="1:5" ht="14" x14ac:dyDescent="0.15">
      <c r="A159" s="188">
        <v>216</v>
      </c>
      <c r="B159" s="189">
        <v>43538</v>
      </c>
      <c r="C159" s="190" t="s">
        <v>526</v>
      </c>
      <c r="D159" s="191" t="s">
        <v>527</v>
      </c>
      <c r="E159" s="169">
        <v>1400</v>
      </c>
    </row>
    <row r="160" spans="1:5" ht="14" x14ac:dyDescent="0.15">
      <c r="A160" s="188">
        <v>215</v>
      </c>
      <c r="B160" s="189">
        <v>43538</v>
      </c>
      <c r="C160" s="190" t="s">
        <v>528</v>
      </c>
      <c r="D160" s="191" t="s">
        <v>529</v>
      </c>
      <c r="E160" s="169">
        <v>1500</v>
      </c>
    </row>
    <row r="161" spans="1:5" ht="15" x14ac:dyDescent="0.15">
      <c r="A161" s="181">
        <v>214</v>
      </c>
      <c r="B161" s="187">
        <v>43382</v>
      </c>
      <c r="C161" s="174" t="s">
        <v>331</v>
      </c>
      <c r="D161" s="180" t="s">
        <v>337</v>
      </c>
      <c r="E161" s="172">
        <v>2500</v>
      </c>
    </row>
    <row r="162" spans="1:5" ht="135" x14ac:dyDescent="0.15">
      <c r="A162" s="181">
        <v>213</v>
      </c>
      <c r="B162" s="187">
        <v>43382</v>
      </c>
      <c r="C162" s="174" t="s">
        <v>332</v>
      </c>
      <c r="D162" s="180" t="s">
        <v>333</v>
      </c>
      <c r="E162" s="172">
        <v>5500</v>
      </c>
    </row>
    <row r="163" spans="1:5" ht="135" x14ac:dyDescent="0.15">
      <c r="A163" s="181">
        <v>212</v>
      </c>
      <c r="B163" s="187">
        <v>43382</v>
      </c>
      <c r="C163" s="174" t="s">
        <v>383</v>
      </c>
      <c r="D163" s="180" t="s">
        <v>334</v>
      </c>
      <c r="E163" s="172">
        <v>5000</v>
      </c>
    </row>
    <row r="164" spans="1:5" ht="15" x14ac:dyDescent="0.15">
      <c r="A164" s="181">
        <v>211</v>
      </c>
      <c r="B164" s="187">
        <v>43382</v>
      </c>
      <c r="C164" s="174" t="s">
        <v>335</v>
      </c>
      <c r="D164" s="180" t="s">
        <v>336</v>
      </c>
      <c r="E164" s="172">
        <v>1000</v>
      </c>
    </row>
    <row r="165" spans="1:5" ht="120" x14ac:dyDescent="0.15">
      <c r="A165" s="181">
        <v>210</v>
      </c>
      <c r="B165" s="187">
        <v>43276</v>
      </c>
      <c r="C165" s="180" t="s">
        <v>401</v>
      </c>
      <c r="D165" s="180" t="s">
        <v>7</v>
      </c>
      <c r="E165" s="172">
        <v>7500</v>
      </c>
    </row>
    <row r="166" spans="1:5" ht="60" x14ac:dyDescent="0.15">
      <c r="A166" s="181">
        <v>209</v>
      </c>
      <c r="B166" s="187">
        <v>43276</v>
      </c>
      <c r="C166" s="180" t="s">
        <v>5</v>
      </c>
      <c r="D166" s="180" t="s">
        <v>6</v>
      </c>
      <c r="E166" s="172">
        <v>1000</v>
      </c>
    </row>
    <row r="167" spans="1:5" ht="60" x14ac:dyDescent="0.15">
      <c r="A167" s="181">
        <v>208</v>
      </c>
      <c r="B167" s="187">
        <v>43276</v>
      </c>
      <c r="C167" s="180" t="s">
        <v>3</v>
      </c>
      <c r="D167" s="180" t="s">
        <v>4</v>
      </c>
      <c r="E167" s="172">
        <v>500</v>
      </c>
    </row>
    <row r="168" spans="1:5" ht="195" x14ac:dyDescent="0.15">
      <c r="A168" s="181">
        <v>207</v>
      </c>
      <c r="B168" s="187">
        <v>43276</v>
      </c>
      <c r="C168" s="180" t="s">
        <v>1</v>
      </c>
      <c r="D168" s="180" t="s">
        <v>2</v>
      </c>
      <c r="E168" s="172">
        <v>13500</v>
      </c>
    </row>
    <row r="169" spans="1:5" ht="60" x14ac:dyDescent="0.15">
      <c r="A169" s="181">
        <v>206</v>
      </c>
      <c r="B169" s="187">
        <v>43276</v>
      </c>
      <c r="C169" s="180" t="s">
        <v>378</v>
      </c>
      <c r="D169" s="180" t="s">
        <v>0</v>
      </c>
      <c r="E169" s="172">
        <v>13500</v>
      </c>
    </row>
    <row r="170" spans="1:5" ht="75" x14ac:dyDescent="0.15">
      <c r="A170" s="181">
        <v>205</v>
      </c>
      <c r="B170" s="187">
        <v>43276</v>
      </c>
      <c r="C170" s="180" t="s">
        <v>500</v>
      </c>
      <c r="D170" s="180" t="s">
        <v>501</v>
      </c>
      <c r="E170" s="172">
        <v>2000</v>
      </c>
    </row>
    <row r="171" spans="1:5" ht="60" x14ac:dyDescent="0.15">
      <c r="A171" s="181">
        <v>204</v>
      </c>
      <c r="B171" s="187">
        <v>43182</v>
      </c>
      <c r="C171" s="180" t="s">
        <v>498</v>
      </c>
      <c r="D171" s="180" t="s">
        <v>499</v>
      </c>
      <c r="E171" s="172">
        <v>2100</v>
      </c>
    </row>
    <row r="172" spans="1:5" ht="45" x14ac:dyDescent="0.15">
      <c r="A172" s="181">
        <v>203</v>
      </c>
      <c r="B172" s="187">
        <v>43182</v>
      </c>
      <c r="C172" s="180" t="s">
        <v>383</v>
      </c>
      <c r="D172" s="180" t="s">
        <v>497</v>
      </c>
      <c r="E172" s="172">
        <v>2000</v>
      </c>
    </row>
    <row r="173" spans="1:5" ht="30" x14ac:dyDescent="0.15">
      <c r="A173" s="181">
        <v>202</v>
      </c>
      <c r="B173" s="187">
        <v>43182</v>
      </c>
      <c r="C173" s="180" t="s">
        <v>542</v>
      </c>
      <c r="D173" s="180" t="s">
        <v>496</v>
      </c>
      <c r="E173" s="172">
        <v>2500</v>
      </c>
    </row>
    <row r="174" spans="1:5" ht="120" x14ac:dyDescent="0.15">
      <c r="A174" s="181">
        <v>201</v>
      </c>
      <c r="B174" s="187">
        <v>43182</v>
      </c>
      <c r="C174" s="180" t="s">
        <v>494</v>
      </c>
      <c r="D174" s="180" t="s">
        <v>495</v>
      </c>
      <c r="E174" s="172">
        <v>4000</v>
      </c>
    </row>
    <row r="175" spans="1:5" ht="30" x14ac:dyDescent="0.15">
      <c r="A175" s="181">
        <v>200</v>
      </c>
      <c r="B175" s="187">
        <v>43182</v>
      </c>
      <c r="C175" s="180" t="s">
        <v>492</v>
      </c>
      <c r="D175" s="180" t="s">
        <v>493</v>
      </c>
      <c r="E175" s="172">
        <v>1300</v>
      </c>
    </row>
    <row r="176" spans="1:5" ht="75" x14ac:dyDescent="0.15">
      <c r="A176" s="181">
        <v>199</v>
      </c>
      <c r="B176" s="187">
        <v>43182</v>
      </c>
      <c r="C176" s="180" t="s">
        <v>490</v>
      </c>
      <c r="D176" s="180" t="s">
        <v>491</v>
      </c>
      <c r="E176" s="172">
        <v>6500</v>
      </c>
    </row>
    <row r="177" spans="1:5" ht="135" x14ac:dyDescent="0.15">
      <c r="A177" s="181">
        <v>198</v>
      </c>
      <c r="B177" s="187">
        <v>43182</v>
      </c>
      <c r="C177" s="180" t="s">
        <v>488</v>
      </c>
      <c r="D177" s="180" t="s">
        <v>489</v>
      </c>
      <c r="E177" s="172">
        <v>7500</v>
      </c>
    </row>
    <row r="178" spans="1:5" ht="45" x14ac:dyDescent="0.15">
      <c r="A178" s="181">
        <v>197</v>
      </c>
      <c r="B178" s="187">
        <v>43182</v>
      </c>
      <c r="C178" s="180" t="s">
        <v>486</v>
      </c>
      <c r="D178" s="180" t="s">
        <v>487</v>
      </c>
      <c r="E178" s="172">
        <v>2500</v>
      </c>
    </row>
    <row r="179" spans="1:5" ht="45" x14ac:dyDescent="0.15">
      <c r="A179" s="181">
        <v>195</v>
      </c>
      <c r="B179" s="187">
        <v>43019</v>
      </c>
      <c r="C179" s="180" t="s">
        <v>70</v>
      </c>
      <c r="D179" s="180" t="s">
        <v>43</v>
      </c>
      <c r="E179" s="172">
        <v>5000</v>
      </c>
    </row>
    <row r="180" spans="1:5" ht="30" x14ac:dyDescent="0.15">
      <c r="A180" s="181">
        <v>194</v>
      </c>
      <c r="B180" s="187">
        <v>43019</v>
      </c>
      <c r="C180" s="180" t="s">
        <v>68</v>
      </c>
      <c r="D180" s="180" t="s">
        <v>69</v>
      </c>
      <c r="E180" s="172">
        <v>4500</v>
      </c>
    </row>
    <row r="181" spans="1:5" ht="15" x14ac:dyDescent="0.15">
      <c r="A181" s="181">
        <v>193</v>
      </c>
      <c r="B181" s="187">
        <v>43019</v>
      </c>
      <c r="C181" s="180" t="s">
        <v>431</v>
      </c>
      <c r="D181" s="180" t="s">
        <v>67</v>
      </c>
      <c r="E181" s="172">
        <v>500</v>
      </c>
    </row>
    <row r="182" spans="1:5" ht="90" x14ac:dyDescent="0.15">
      <c r="A182" s="181">
        <v>192</v>
      </c>
      <c r="B182" s="187">
        <v>43019</v>
      </c>
      <c r="C182" s="180" t="s">
        <v>25</v>
      </c>
      <c r="D182" s="180" t="s">
        <v>42</v>
      </c>
      <c r="E182" s="172">
        <v>4500</v>
      </c>
    </row>
    <row r="183" spans="1:5" ht="15" x14ac:dyDescent="0.15">
      <c r="A183" s="181">
        <v>191</v>
      </c>
      <c r="B183" s="187">
        <v>43019</v>
      </c>
      <c r="C183" s="180" t="s">
        <v>23</v>
      </c>
      <c r="D183" s="180" t="s">
        <v>24</v>
      </c>
      <c r="E183" s="172">
        <v>300</v>
      </c>
    </row>
    <row r="184" spans="1:5" ht="15" x14ac:dyDescent="0.15">
      <c r="A184" s="181">
        <v>190</v>
      </c>
      <c r="B184" s="187">
        <v>43019</v>
      </c>
      <c r="C184" s="180" t="s">
        <v>21</v>
      </c>
      <c r="D184" s="180" t="s">
        <v>22</v>
      </c>
      <c r="E184" s="172">
        <v>1850</v>
      </c>
    </row>
    <row r="185" spans="1:5" ht="45" x14ac:dyDescent="0.15">
      <c r="A185" s="181">
        <v>189</v>
      </c>
      <c r="B185" s="187">
        <v>43019</v>
      </c>
      <c r="C185" s="180" t="s">
        <v>460</v>
      </c>
      <c r="D185" s="180" t="s">
        <v>41</v>
      </c>
      <c r="E185" s="172">
        <v>3000</v>
      </c>
    </row>
    <row r="186" spans="1:5" ht="30" x14ac:dyDescent="0.15">
      <c r="A186" s="181">
        <v>188</v>
      </c>
      <c r="B186" s="187">
        <v>43019</v>
      </c>
      <c r="C186" s="180" t="s">
        <v>18</v>
      </c>
      <c r="D186" s="180" t="s">
        <v>19</v>
      </c>
      <c r="E186" s="172">
        <v>3000</v>
      </c>
    </row>
    <row r="187" spans="1:5" ht="105" x14ac:dyDescent="0.15">
      <c r="A187" s="181">
        <v>187</v>
      </c>
      <c r="B187" s="187">
        <v>43019</v>
      </c>
      <c r="C187" s="180" t="s">
        <v>16</v>
      </c>
      <c r="D187" s="180" t="s">
        <v>17</v>
      </c>
      <c r="E187" s="172">
        <v>5000</v>
      </c>
    </row>
    <row r="188" spans="1:5" ht="15" x14ac:dyDescent="0.15">
      <c r="A188" s="181">
        <v>186</v>
      </c>
      <c r="B188" s="187">
        <v>42914</v>
      </c>
      <c r="C188" s="180" t="s">
        <v>83</v>
      </c>
      <c r="D188" s="180" t="s">
        <v>84</v>
      </c>
      <c r="E188" s="172">
        <v>6500</v>
      </c>
    </row>
    <row r="189" spans="1:5" ht="45" x14ac:dyDescent="0.15">
      <c r="A189" s="181">
        <v>185</v>
      </c>
      <c r="B189" s="187">
        <v>42914</v>
      </c>
      <c r="C189" s="180" t="s">
        <v>81</v>
      </c>
      <c r="D189" s="180" t="s">
        <v>47</v>
      </c>
      <c r="E189" s="172">
        <v>4000</v>
      </c>
    </row>
    <row r="190" spans="1:5" ht="45" x14ac:dyDescent="0.15">
      <c r="A190" s="181">
        <v>184</v>
      </c>
      <c r="B190" s="187">
        <v>42914</v>
      </c>
      <c r="C190" s="180" t="s">
        <v>79</v>
      </c>
      <c r="D190" s="180" t="s">
        <v>46</v>
      </c>
      <c r="E190" s="172">
        <v>2000</v>
      </c>
    </row>
    <row r="191" spans="1:5" ht="75" x14ac:dyDescent="0.15">
      <c r="A191" s="181">
        <v>183</v>
      </c>
      <c r="B191" s="187">
        <v>42914</v>
      </c>
      <c r="C191" s="180" t="s">
        <v>370</v>
      </c>
      <c r="D191" s="180" t="s">
        <v>371</v>
      </c>
      <c r="E191" s="172">
        <v>2000</v>
      </c>
    </row>
    <row r="192" spans="1:5" ht="45" x14ac:dyDescent="0.15">
      <c r="A192" s="181">
        <v>182</v>
      </c>
      <c r="B192" s="187">
        <v>42914</v>
      </c>
      <c r="C192" s="180" t="s">
        <v>76</v>
      </c>
      <c r="D192" s="180" t="s">
        <v>45</v>
      </c>
      <c r="E192" s="172">
        <v>3650</v>
      </c>
    </row>
    <row r="193" spans="1:5" ht="30" x14ac:dyDescent="0.15">
      <c r="A193" s="181">
        <v>181</v>
      </c>
      <c r="B193" s="187">
        <v>42914</v>
      </c>
      <c r="C193" s="180" t="s">
        <v>74</v>
      </c>
      <c r="D193" s="180" t="s">
        <v>75</v>
      </c>
      <c r="E193" s="172">
        <v>4300</v>
      </c>
    </row>
    <row r="194" spans="1:5" ht="45" x14ac:dyDescent="0.15">
      <c r="A194" s="181">
        <v>180</v>
      </c>
      <c r="B194" s="187">
        <v>42914</v>
      </c>
      <c r="C194" s="180" t="s">
        <v>72</v>
      </c>
      <c r="D194" s="180" t="s">
        <v>44</v>
      </c>
      <c r="E194" s="172">
        <v>1250</v>
      </c>
    </row>
    <row r="195" spans="1:5" ht="60" x14ac:dyDescent="0.15">
      <c r="A195" s="181">
        <v>179</v>
      </c>
      <c r="B195" s="187">
        <v>42816</v>
      </c>
      <c r="C195" s="180" t="s">
        <v>12</v>
      </c>
      <c r="D195" s="180" t="s">
        <v>64</v>
      </c>
      <c r="E195" s="172">
        <v>500</v>
      </c>
    </row>
    <row r="196" spans="1:5" ht="60" x14ac:dyDescent="0.15">
      <c r="A196" s="181">
        <v>178</v>
      </c>
      <c r="B196" s="187">
        <v>42816</v>
      </c>
      <c r="C196" s="180" t="s">
        <v>431</v>
      </c>
      <c r="D196" s="180" t="s">
        <v>63</v>
      </c>
      <c r="E196" s="172">
        <v>3500</v>
      </c>
    </row>
    <row r="197" spans="1:5" ht="45" x14ac:dyDescent="0.15">
      <c r="A197" s="181">
        <v>177</v>
      </c>
      <c r="B197" s="187">
        <v>42816</v>
      </c>
      <c r="C197" s="180" t="s">
        <v>9</v>
      </c>
      <c r="D197" s="180" t="s">
        <v>62</v>
      </c>
      <c r="E197" s="172">
        <v>6000</v>
      </c>
    </row>
    <row r="198" spans="1:5" ht="45" x14ac:dyDescent="0.15">
      <c r="A198" s="181">
        <v>176</v>
      </c>
      <c r="B198" s="187">
        <v>42816</v>
      </c>
      <c r="C198" s="180" t="s">
        <v>485</v>
      </c>
      <c r="D198" s="180" t="s">
        <v>61</v>
      </c>
      <c r="E198" s="172">
        <v>3000</v>
      </c>
    </row>
    <row r="199" spans="1:5" ht="15" x14ac:dyDescent="0.15">
      <c r="A199" s="181">
        <v>175</v>
      </c>
      <c r="B199" s="187">
        <v>42816</v>
      </c>
      <c r="C199" s="180" t="s">
        <v>483</v>
      </c>
      <c r="D199" s="180" t="s">
        <v>484</v>
      </c>
      <c r="E199" s="172">
        <v>8000</v>
      </c>
    </row>
    <row r="200" spans="1:5" ht="15" x14ac:dyDescent="0.15">
      <c r="A200" s="181">
        <v>174</v>
      </c>
      <c r="B200" s="187">
        <v>42816</v>
      </c>
      <c r="C200" s="180" t="s">
        <v>481</v>
      </c>
      <c r="D200" s="180" t="s">
        <v>482</v>
      </c>
      <c r="E200" s="172">
        <v>1000</v>
      </c>
    </row>
    <row r="201" spans="1:5" ht="15" x14ac:dyDescent="0.15">
      <c r="A201" s="181">
        <v>173</v>
      </c>
      <c r="B201" s="187">
        <v>42656</v>
      </c>
      <c r="C201" s="180" t="s">
        <v>463</v>
      </c>
      <c r="D201" s="180" t="s">
        <v>464</v>
      </c>
      <c r="E201" s="172">
        <v>10000</v>
      </c>
    </row>
    <row r="202" spans="1:5" ht="15" x14ac:dyDescent="0.15">
      <c r="A202" s="181">
        <v>172</v>
      </c>
      <c r="B202" s="187">
        <v>42656</v>
      </c>
      <c r="C202" s="180" t="s">
        <v>462</v>
      </c>
      <c r="D202" s="180" t="s">
        <v>230</v>
      </c>
      <c r="E202" s="172">
        <v>12500</v>
      </c>
    </row>
    <row r="203" spans="1:5" ht="15" x14ac:dyDescent="0.15">
      <c r="A203" s="181">
        <v>171</v>
      </c>
      <c r="B203" s="187">
        <v>42656</v>
      </c>
      <c r="C203" s="180" t="s">
        <v>460</v>
      </c>
      <c r="D203" s="180" t="s">
        <v>461</v>
      </c>
      <c r="E203" s="172">
        <v>3000</v>
      </c>
    </row>
    <row r="204" spans="1:5" ht="15" x14ac:dyDescent="0.15">
      <c r="A204" s="181">
        <v>170</v>
      </c>
      <c r="B204" s="187">
        <v>42656</v>
      </c>
      <c r="C204" s="180" t="s">
        <v>458</v>
      </c>
      <c r="D204" s="180" t="s">
        <v>459</v>
      </c>
      <c r="E204" s="172">
        <v>2000</v>
      </c>
    </row>
    <row r="205" spans="1:5" ht="15" x14ac:dyDescent="0.15">
      <c r="A205" s="181">
        <v>169</v>
      </c>
      <c r="B205" s="187">
        <v>42656</v>
      </c>
      <c r="C205" s="180" t="s">
        <v>457</v>
      </c>
      <c r="D205" s="180" t="s">
        <v>230</v>
      </c>
      <c r="E205" s="172">
        <v>12000</v>
      </c>
    </row>
    <row r="206" spans="1:5" ht="15" x14ac:dyDescent="0.15">
      <c r="A206" s="181">
        <v>168</v>
      </c>
      <c r="B206" s="187">
        <v>42656</v>
      </c>
      <c r="C206" s="180" t="s">
        <v>455</v>
      </c>
      <c r="D206" s="180" t="s">
        <v>456</v>
      </c>
      <c r="E206" s="172">
        <v>14500</v>
      </c>
    </row>
    <row r="207" spans="1:5" ht="15" x14ac:dyDescent="0.15">
      <c r="A207" s="181">
        <v>167</v>
      </c>
      <c r="B207" s="187">
        <v>42656</v>
      </c>
      <c r="C207" s="180" t="s">
        <v>454</v>
      </c>
      <c r="D207" s="180" t="s">
        <v>230</v>
      </c>
      <c r="E207" s="172">
        <v>5000</v>
      </c>
    </row>
    <row r="208" spans="1:5" ht="15" x14ac:dyDescent="0.15">
      <c r="A208" s="181">
        <v>166</v>
      </c>
      <c r="B208" s="187">
        <v>42656</v>
      </c>
      <c r="C208" s="180" t="s">
        <v>452</v>
      </c>
      <c r="D208" s="180" t="s">
        <v>453</v>
      </c>
      <c r="E208" s="172">
        <v>3500</v>
      </c>
    </row>
    <row r="209" spans="1:5" ht="15" x14ac:dyDescent="0.15">
      <c r="A209" s="181">
        <v>165</v>
      </c>
      <c r="B209" s="187">
        <v>42543</v>
      </c>
      <c r="C209" s="180" t="s">
        <v>451</v>
      </c>
      <c r="D209" s="180" t="s">
        <v>438</v>
      </c>
      <c r="E209" s="172">
        <v>5000</v>
      </c>
    </row>
    <row r="210" spans="1:5" ht="15" x14ac:dyDescent="0.15">
      <c r="A210" s="181">
        <v>164</v>
      </c>
      <c r="B210" s="187">
        <v>42543</v>
      </c>
      <c r="C210" s="180" t="s">
        <v>450</v>
      </c>
      <c r="D210" s="180" t="s">
        <v>230</v>
      </c>
      <c r="E210" s="172">
        <v>15000</v>
      </c>
    </row>
    <row r="211" spans="1:5" ht="30" x14ac:dyDescent="0.15">
      <c r="A211" s="181">
        <v>163</v>
      </c>
      <c r="B211" s="187">
        <v>42543</v>
      </c>
      <c r="C211" s="180" t="s">
        <v>448</v>
      </c>
      <c r="D211" s="180" t="s">
        <v>449</v>
      </c>
      <c r="E211" s="172">
        <v>2000</v>
      </c>
    </row>
    <row r="212" spans="1:5" ht="15" x14ac:dyDescent="0.15">
      <c r="A212" s="181">
        <v>162</v>
      </c>
      <c r="B212" s="187">
        <v>42452</v>
      </c>
      <c r="C212" s="180" t="s">
        <v>192</v>
      </c>
      <c r="D212" s="180" t="s">
        <v>447</v>
      </c>
      <c r="E212" s="172">
        <v>5000</v>
      </c>
    </row>
    <row r="213" spans="1:5" ht="15" x14ac:dyDescent="0.15">
      <c r="A213" s="181">
        <v>161</v>
      </c>
      <c r="B213" s="187">
        <v>42452</v>
      </c>
      <c r="C213" s="180" t="s">
        <v>445</v>
      </c>
      <c r="D213" s="180" t="s">
        <v>446</v>
      </c>
      <c r="E213" s="172">
        <v>500</v>
      </c>
    </row>
    <row r="214" spans="1:5" ht="45" x14ac:dyDescent="0.15">
      <c r="A214" s="181">
        <v>160</v>
      </c>
      <c r="B214" s="187">
        <v>42452</v>
      </c>
      <c r="C214" s="180" t="s">
        <v>443</v>
      </c>
      <c r="D214" s="180" t="s">
        <v>444</v>
      </c>
      <c r="E214" s="172">
        <v>1200</v>
      </c>
    </row>
    <row r="215" spans="1:5" ht="30" x14ac:dyDescent="0.15">
      <c r="A215" s="181">
        <v>159</v>
      </c>
      <c r="B215" s="187">
        <v>42452</v>
      </c>
      <c r="C215" s="180" t="s">
        <v>441</v>
      </c>
      <c r="D215" s="180" t="s">
        <v>442</v>
      </c>
      <c r="E215" s="172">
        <v>1000</v>
      </c>
    </row>
    <row r="216" spans="1:5" ht="15" x14ac:dyDescent="0.15">
      <c r="A216" s="181">
        <v>158</v>
      </c>
      <c r="B216" s="187">
        <v>42452</v>
      </c>
      <c r="C216" s="180" t="s">
        <v>439</v>
      </c>
      <c r="D216" s="180" t="s">
        <v>440</v>
      </c>
      <c r="E216" s="172">
        <v>5000</v>
      </c>
    </row>
    <row r="217" spans="1:5" ht="15" x14ac:dyDescent="0.15">
      <c r="A217" s="181">
        <v>157</v>
      </c>
      <c r="B217" s="187">
        <v>42452</v>
      </c>
      <c r="C217" s="180" t="s">
        <v>437</v>
      </c>
      <c r="D217" s="180" t="s">
        <v>438</v>
      </c>
      <c r="E217" s="172">
        <v>2500</v>
      </c>
    </row>
    <row r="218" spans="1:5" ht="15" x14ac:dyDescent="0.15">
      <c r="A218" s="181">
        <v>156</v>
      </c>
      <c r="B218" s="187">
        <v>42452</v>
      </c>
      <c r="C218" s="180" t="s">
        <v>435</v>
      </c>
      <c r="D218" s="180" t="s">
        <v>436</v>
      </c>
      <c r="E218" s="172">
        <v>3200</v>
      </c>
    </row>
    <row r="219" spans="1:5" ht="15" x14ac:dyDescent="0.15">
      <c r="A219" s="181">
        <v>155</v>
      </c>
      <c r="B219" s="187">
        <v>42452</v>
      </c>
      <c r="C219" s="180" t="s">
        <v>433</v>
      </c>
      <c r="D219" s="180" t="s">
        <v>434</v>
      </c>
      <c r="E219" s="172">
        <v>5000</v>
      </c>
    </row>
    <row r="220" spans="1:5" ht="15" x14ac:dyDescent="0.15">
      <c r="A220" s="181">
        <v>154</v>
      </c>
      <c r="B220" s="187">
        <v>42452</v>
      </c>
      <c r="C220" s="180" t="s">
        <v>431</v>
      </c>
      <c r="D220" s="180" t="s">
        <v>432</v>
      </c>
      <c r="E220" s="172">
        <v>2500</v>
      </c>
    </row>
    <row r="221" spans="1:5" ht="75" x14ac:dyDescent="0.15">
      <c r="A221" s="181">
        <v>153</v>
      </c>
      <c r="B221" s="187">
        <v>42284</v>
      </c>
      <c r="C221" s="180" t="s">
        <v>401</v>
      </c>
      <c r="D221" s="180" t="s">
        <v>402</v>
      </c>
      <c r="E221" s="172">
        <v>5400</v>
      </c>
    </row>
    <row r="222" spans="1:5" ht="45" x14ac:dyDescent="0.15">
      <c r="A222" s="181">
        <v>152</v>
      </c>
      <c r="B222" s="187">
        <v>42284</v>
      </c>
      <c r="C222" s="180" t="s">
        <v>398</v>
      </c>
      <c r="D222" s="180" t="s">
        <v>399</v>
      </c>
      <c r="E222" s="172">
        <v>3275</v>
      </c>
    </row>
    <row r="223" spans="1:5" ht="45" x14ac:dyDescent="0.15">
      <c r="A223" s="181">
        <v>151</v>
      </c>
      <c r="B223" s="187">
        <v>42284</v>
      </c>
      <c r="C223" s="180" t="s">
        <v>396</v>
      </c>
      <c r="D223" s="180" t="s">
        <v>397</v>
      </c>
      <c r="E223" s="172">
        <v>9700</v>
      </c>
    </row>
    <row r="224" spans="1:5" ht="30" x14ac:dyDescent="0.15">
      <c r="A224" s="181">
        <v>150</v>
      </c>
      <c r="B224" s="187">
        <v>42284</v>
      </c>
      <c r="C224" s="180" t="s">
        <v>394</v>
      </c>
      <c r="D224" s="180" t="s">
        <v>395</v>
      </c>
      <c r="E224" s="172">
        <v>9250</v>
      </c>
    </row>
    <row r="225" spans="1:5" ht="105" x14ac:dyDescent="0.15">
      <c r="A225" s="181">
        <v>149</v>
      </c>
      <c r="B225" s="187">
        <v>42284</v>
      </c>
      <c r="C225" s="180" t="s">
        <v>392</v>
      </c>
      <c r="D225" s="180" t="s">
        <v>393</v>
      </c>
      <c r="E225" s="172">
        <v>3950</v>
      </c>
    </row>
    <row r="226" spans="1:5" ht="90" x14ac:dyDescent="0.15">
      <c r="A226" s="181">
        <v>148</v>
      </c>
      <c r="B226" s="187">
        <v>42284</v>
      </c>
      <c r="C226" s="180" t="s">
        <v>390</v>
      </c>
      <c r="D226" s="180" t="s">
        <v>391</v>
      </c>
      <c r="E226" s="172">
        <v>8300</v>
      </c>
    </row>
    <row r="227" spans="1:5" ht="30" x14ac:dyDescent="0.15">
      <c r="A227" s="181">
        <v>147</v>
      </c>
      <c r="B227" s="187">
        <v>42284</v>
      </c>
      <c r="C227" s="180" t="s">
        <v>423</v>
      </c>
      <c r="D227" s="180" t="s">
        <v>389</v>
      </c>
      <c r="E227" s="172">
        <v>2550</v>
      </c>
    </row>
    <row r="228" spans="1:5" ht="75" x14ac:dyDescent="0.15">
      <c r="A228" s="181">
        <v>146</v>
      </c>
      <c r="B228" s="187">
        <v>42177</v>
      </c>
      <c r="C228" s="180" t="s">
        <v>387</v>
      </c>
      <c r="D228" s="180" t="s">
        <v>388</v>
      </c>
      <c r="E228" s="172">
        <v>0</v>
      </c>
    </row>
    <row r="229" spans="1:5" ht="45" x14ac:dyDescent="0.15">
      <c r="A229" s="181">
        <v>145</v>
      </c>
      <c r="B229" s="187">
        <v>42177</v>
      </c>
      <c r="C229" s="180" t="s">
        <v>385</v>
      </c>
      <c r="D229" s="180" t="s">
        <v>386</v>
      </c>
      <c r="E229" s="172">
        <v>2000</v>
      </c>
    </row>
    <row r="230" spans="1:5" ht="30" x14ac:dyDescent="0.15">
      <c r="A230" s="181">
        <v>144</v>
      </c>
      <c r="B230" s="187">
        <v>42177</v>
      </c>
      <c r="C230" s="180" t="s">
        <v>383</v>
      </c>
      <c r="D230" s="180" t="s">
        <v>384</v>
      </c>
      <c r="E230" s="172">
        <v>4500</v>
      </c>
    </row>
    <row r="231" spans="1:5" ht="30" x14ac:dyDescent="0.15">
      <c r="A231" s="181">
        <v>143</v>
      </c>
      <c r="B231" s="187">
        <v>42177</v>
      </c>
      <c r="C231" s="180" t="s">
        <v>205</v>
      </c>
      <c r="D231" s="180" t="s">
        <v>382</v>
      </c>
      <c r="E231" s="172">
        <v>5000</v>
      </c>
    </row>
    <row r="232" spans="1:5" ht="45" x14ac:dyDescent="0.15">
      <c r="A232" s="181">
        <v>142</v>
      </c>
      <c r="B232" s="187">
        <v>42177</v>
      </c>
      <c r="C232" s="180" t="s">
        <v>380</v>
      </c>
      <c r="D232" s="180" t="s">
        <v>381</v>
      </c>
      <c r="E232" s="172">
        <v>5000</v>
      </c>
    </row>
    <row r="233" spans="1:5" ht="45" x14ac:dyDescent="0.15">
      <c r="A233" s="181">
        <v>141</v>
      </c>
      <c r="B233" s="187">
        <v>42177</v>
      </c>
      <c r="C233" s="180" t="s">
        <v>378</v>
      </c>
      <c r="D233" s="180" t="s">
        <v>379</v>
      </c>
      <c r="E233" s="172">
        <v>3000</v>
      </c>
    </row>
    <row r="234" spans="1:5" ht="105" x14ac:dyDescent="0.15">
      <c r="A234" s="181">
        <v>140</v>
      </c>
      <c r="B234" s="187">
        <v>42177</v>
      </c>
      <c r="C234" s="180" t="s">
        <v>225</v>
      </c>
      <c r="D234" s="180" t="s">
        <v>377</v>
      </c>
      <c r="E234" s="172">
        <v>3000</v>
      </c>
    </row>
    <row r="235" spans="1:5" ht="75" x14ac:dyDescent="0.15">
      <c r="A235" s="181">
        <v>139</v>
      </c>
      <c r="B235" s="187">
        <v>42083</v>
      </c>
      <c r="C235" s="180" t="s">
        <v>421</v>
      </c>
      <c r="D235" s="180" t="s">
        <v>376</v>
      </c>
      <c r="E235" s="172">
        <v>9100</v>
      </c>
    </row>
    <row r="236" spans="1:5" ht="45" x14ac:dyDescent="0.15">
      <c r="A236" s="181">
        <v>138</v>
      </c>
      <c r="B236" s="187">
        <v>42083</v>
      </c>
      <c r="C236" s="180" t="s">
        <v>374</v>
      </c>
      <c r="D236" s="180" t="s">
        <v>375</v>
      </c>
      <c r="E236" s="172">
        <v>3000</v>
      </c>
    </row>
    <row r="237" spans="1:5" ht="30" x14ac:dyDescent="0.15">
      <c r="A237" s="181">
        <v>137</v>
      </c>
      <c r="B237" s="187">
        <v>42083</v>
      </c>
      <c r="C237" s="180" t="s">
        <v>372</v>
      </c>
      <c r="D237" s="180" t="s">
        <v>373</v>
      </c>
      <c r="E237" s="172">
        <v>6500</v>
      </c>
    </row>
    <row r="238" spans="1:5" ht="75" x14ac:dyDescent="0.15">
      <c r="A238" s="181">
        <v>136</v>
      </c>
      <c r="B238" s="187">
        <v>41920</v>
      </c>
      <c r="C238" s="180" t="s">
        <v>370</v>
      </c>
      <c r="D238" s="180" t="s">
        <v>371</v>
      </c>
      <c r="E238" s="172">
        <v>3000</v>
      </c>
    </row>
    <row r="239" spans="1:5" ht="45" x14ac:dyDescent="0.15">
      <c r="A239" s="181">
        <v>135</v>
      </c>
      <c r="B239" s="187">
        <v>41920</v>
      </c>
      <c r="C239" s="180" t="s">
        <v>368</v>
      </c>
      <c r="D239" s="180" t="s">
        <v>369</v>
      </c>
      <c r="E239" s="172">
        <v>2000</v>
      </c>
    </row>
    <row r="240" spans="1:5" ht="45" x14ac:dyDescent="0.15">
      <c r="A240" s="181">
        <v>134</v>
      </c>
      <c r="B240" s="187">
        <v>41920</v>
      </c>
      <c r="C240" s="180" t="s">
        <v>366</v>
      </c>
      <c r="D240" s="180" t="s">
        <v>367</v>
      </c>
      <c r="E240" s="172">
        <v>3500</v>
      </c>
    </row>
    <row r="241" spans="1:5" ht="45" x14ac:dyDescent="0.15">
      <c r="A241" s="181">
        <v>133</v>
      </c>
      <c r="B241" s="187">
        <v>41920</v>
      </c>
      <c r="C241" s="180" t="s">
        <v>363</v>
      </c>
      <c r="D241" s="180" t="s">
        <v>364</v>
      </c>
      <c r="E241" s="172">
        <v>7000</v>
      </c>
    </row>
    <row r="242" spans="1:5" ht="75" x14ac:dyDescent="0.15">
      <c r="A242" s="181">
        <v>132</v>
      </c>
      <c r="B242" s="187">
        <v>41920</v>
      </c>
      <c r="C242" s="180" t="s">
        <v>361</v>
      </c>
      <c r="D242" s="180" t="s">
        <v>362</v>
      </c>
      <c r="E242" s="172">
        <v>3000</v>
      </c>
    </row>
    <row r="243" spans="1:5" ht="75" x14ac:dyDescent="0.15">
      <c r="A243" s="181">
        <v>131</v>
      </c>
      <c r="B243" s="187">
        <v>41920</v>
      </c>
      <c r="C243" s="180" t="s">
        <v>359</v>
      </c>
      <c r="D243" s="180" t="s">
        <v>360</v>
      </c>
      <c r="E243" s="172">
        <v>4000</v>
      </c>
    </row>
    <row r="244" spans="1:5" ht="15" x14ac:dyDescent="0.15">
      <c r="A244" s="181">
        <v>130</v>
      </c>
      <c r="B244" s="187">
        <v>41789</v>
      </c>
      <c r="C244" s="180" t="s">
        <v>357</v>
      </c>
      <c r="D244" s="180" t="s">
        <v>358</v>
      </c>
      <c r="E244" s="172">
        <v>5000</v>
      </c>
    </row>
    <row r="245" spans="1:5" ht="45" x14ac:dyDescent="0.15">
      <c r="A245" s="181">
        <v>129</v>
      </c>
      <c r="B245" s="187">
        <v>41789</v>
      </c>
      <c r="C245" s="180" t="s">
        <v>355</v>
      </c>
      <c r="D245" s="180" t="s">
        <v>356</v>
      </c>
      <c r="E245" s="172">
        <v>2500</v>
      </c>
    </row>
    <row r="246" spans="1:5" ht="15" x14ac:dyDescent="0.15">
      <c r="A246" s="181">
        <v>128</v>
      </c>
      <c r="B246" s="187">
        <v>41789</v>
      </c>
      <c r="C246" s="180" t="s">
        <v>353</v>
      </c>
      <c r="D246" s="180" t="s">
        <v>354</v>
      </c>
      <c r="E246" s="172">
        <v>1850</v>
      </c>
    </row>
    <row r="247" spans="1:5" ht="45" x14ac:dyDescent="0.15">
      <c r="A247" s="181">
        <v>127</v>
      </c>
      <c r="B247" s="187">
        <v>41789</v>
      </c>
      <c r="C247" s="180" t="s">
        <v>351</v>
      </c>
      <c r="D247" s="180" t="s">
        <v>352</v>
      </c>
      <c r="E247" s="172">
        <v>4600</v>
      </c>
    </row>
    <row r="248" spans="1:5" ht="75" x14ac:dyDescent="0.15">
      <c r="A248" s="181">
        <v>126</v>
      </c>
      <c r="B248" s="187">
        <v>41789</v>
      </c>
      <c r="C248" s="180" t="s">
        <v>349</v>
      </c>
      <c r="D248" s="180" t="s">
        <v>350</v>
      </c>
      <c r="E248" s="172">
        <v>3500</v>
      </c>
    </row>
    <row r="249" spans="1:5" ht="75" x14ac:dyDescent="0.15">
      <c r="A249" s="181">
        <v>125</v>
      </c>
      <c r="B249" s="187">
        <v>41789</v>
      </c>
      <c r="C249" s="180" t="s">
        <v>347</v>
      </c>
      <c r="D249" s="180" t="s">
        <v>348</v>
      </c>
      <c r="E249" s="172">
        <v>3200</v>
      </c>
    </row>
    <row r="250" spans="1:5" ht="45" x14ac:dyDescent="0.15">
      <c r="A250" s="181">
        <v>124</v>
      </c>
      <c r="B250" s="187">
        <v>41789</v>
      </c>
      <c r="C250" s="180" t="s">
        <v>345</v>
      </c>
      <c r="D250" s="180" t="s">
        <v>346</v>
      </c>
      <c r="E250" s="172">
        <v>3000</v>
      </c>
    </row>
    <row r="251" spans="1:5" ht="30" x14ac:dyDescent="0.15">
      <c r="A251" s="181">
        <v>123</v>
      </c>
      <c r="B251" s="187">
        <v>41706</v>
      </c>
      <c r="C251" s="180" t="s">
        <v>343</v>
      </c>
      <c r="D251" s="180" t="s">
        <v>344</v>
      </c>
      <c r="E251" s="172">
        <v>3500</v>
      </c>
    </row>
    <row r="252" spans="1:5" ht="30" x14ac:dyDescent="0.15">
      <c r="A252" s="181">
        <v>122</v>
      </c>
      <c r="B252" s="187">
        <v>41706</v>
      </c>
      <c r="C252" s="180" t="s">
        <v>341</v>
      </c>
      <c r="D252" s="180" t="s">
        <v>342</v>
      </c>
      <c r="E252" s="172">
        <v>2500</v>
      </c>
    </row>
    <row r="253" spans="1:5" ht="15" x14ac:dyDescent="0.15">
      <c r="A253" s="181">
        <v>121</v>
      </c>
      <c r="B253" s="187">
        <v>41706</v>
      </c>
      <c r="C253" s="180" t="s">
        <v>339</v>
      </c>
      <c r="D253" s="180" t="s">
        <v>340</v>
      </c>
      <c r="E253" s="172">
        <v>5000</v>
      </c>
    </row>
    <row r="254" spans="1:5" ht="45" x14ac:dyDescent="0.15">
      <c r="A254" s="181">
        <v>120</v>
      </c>
      <c r="B254" s="187">
        <v>41706</v>
      </c>
      <c r="C254" s="180" t="s">
        <v>420</v>
      </c>
      <c r="D254" s="180" t="s">
        <v>338</v>
      </c>
      <c r="E254" s="172">
        <v>3000</v>
      </c>
    </row>
    <row r="255" spans="1:5" ht="45" x14ac:dyDescent="0.15">
      <c r="A255" s="181">
        <v>119</v>
      </c>
      <c r="B255" s="187">
        <v>41706</v>
      </c>
      <c r="C255" s="180" t="s">
        <v>329</v>
      </c>
      <c r="D255" s="180" t="s">
        <v>330</v>
      </c>
      <c r="E255" s="172">
        <v>4000</v>
      </c>
    </row>
    <row r="256" spans="1:5" ht="30" x14ac:dyDescent="0.15">
      <c r="A256" s="181">
        <v>118</v>
      </c>
      <c r="B256" s="187">
        <v>41706</v>
      </c>
      <c r="C256" s="180" t="s">
        <v>327</v>
      </c>
      <c r="D256" s="180" t="s">
        <v>328</v>
      </c>
      <c r="E256" s="172">
        <v>3500</v>
      </c>
    </row>
    <row r="257" spans="1:5" ht="15" x14ac:dyDescent="0.15">
      <c r="A257" s="181">
        <v>117</v>
      </c>
      <c r="B257" s="187">
        <v>41556</v>
      </c>
      <c r="C257" s="180" t="s">
        <v>213</v>
      </c>
      <c r="D257" s="180" t="s">
        <v>326</v>
      </c>
      <c r="E257" s="172">
        <v>3000</v>
      </c>
    </row>
    <row r="258" spans="1:5" ht="45" x14ac:dyDescent="0.15">
      <c r="A258" s="181">
        <v>116</v>
      </c>
      <c r="B258" s="187">
        <v>41556</v>
      </c>
      <c r="C258" s="180" t="s">
        <v>324</v>
      </c>
      <c r="D258" s="180" t="s">
        <v>325</v>
      </c>
      <c r="E258" s="172">
        <v>2000</v>
      </c>
    </row>
    <row r="259" spans="1:5" ht="45" x14ac:dyDescent="0.15">
      <c r="A259" s="181">
        <v>115</v>
      </c>
      <c r="B259" s="187">
        <v>41556</v>
      </c>
      <c r="C259" s="180" t="s">
        <v>322</v>
      </c>
      <c r="D259" s="180" t="s">
        <v>323</v>
      </c>
      <c r="E259" s="172">
        <v>2500</v>
      </c>
    </row>
    <row r="260" spans="1:5" ht="45" x14ac:dyDescent="0.15">
      <c r="A260" s="181">
        <v>114</v>
      </c>
      <c r="B260" s="187">
        <v>41556</v>
      </c>
      <c r="C260" s="180" t="s">
        <v>200</v>
      </c>
      <c r="D260" s="180" t="s">
        <v>321</v>
      </c>
      <c r="E260" s="172">
        <v>2000</v>
      </c>
    </row>
    <row r="261" spans="1:5" ht="60" x14ac:dyDescent="0.15">
      <c r="A261" s="181">
        <v>113</v>
      </c>
      <c r="B261" s="187">
        <v>41556</v>
      </c>
      <c r="C261" s="180" t="s">
        <v>319</v>
      </c>
      <c r="D261" s="180" t="s">
        <v>320</v>
      </c>
      <c r="E261" s="172">
        <v>3000</v>
      </c>
    </row>
    <row r="262" spans="1:5" ht="75" x14ac:dyDescent="0.15">
      <c r="A262" s="181">
        <v>112</v>
      </c>
      <c r="B262" s="187">
        <v>41422</v>
      </c>
      <c r="C262" s="180" t="s">
        <v>317</v>
      </c>
      <c r="D262" s="180" t="s">
        <v>318</v>
      </c>
      <c r="E262" s="172">
        <v>2500</v>
      </c>
    </row>
    <row r="263" spans="1:5" ht="45" x14ac:dyDescent="0.15">
      <c r="A263" s="181">
        <v>111</v>
      </c>
      <c r="B263" s="187">
        <v>41422</v>
      </c>
      <c r="C263" s="180" t="s">
        <v>315</v>
      </c>
      <c r="D263" s="180" t="s">
        <v>316</v>
      </c>
      <c r="E263" s="172">
        <v>3500</v>
      </c>
    </row>
    <row r="264" spans="1:5" ht="15" x14ac:dyDescent="0.15">
      <c r="A264" s="181">
        <v>110</v>
      </c>
      <c r="B264" s="187">
        <v>41422</v>
      </c>
      <c r="C264" s="180" t="s">
        <v>313</v>
      </c>
      <c r="D264" s="180" t="s">
        <v>314</v>
      </c>
      <c r="E264" s="172">
        <v>3000</v>
      </c>
    </row>
    <row r="265" spans="1:5" ht="75" x14ac:dyDescent="0.15">
      <c r="A265" s="181">
        <v>109</v>
      </c>
      <c r="B265" s="187">
        <v>41422</v>
      </c>
      <c r="C265" s="180" t="s">
        <v>311</v>
      </c>
      <c r="D265" s="180" t="s">
        <v>312</v>
      </c>
      <c r="E265" s="172">
        <v>5000</v>
      </c>
    </row>
    <row r="266" spans="1:5" ht="45" x14ac:dyDescent="0.15">
      <c r="A266" s="181">
        <v>108</v>
      </c>
      <c r="B266" s="187">
        <v>41422</v>
      </c>
      <c r="C266" s="180" t="s">
        <v>309</v>
      </c>
      <c r="D266" s="180" t="s">
        <v>310</v>
      </c>
      <c r="E266" s="172">
        <v>4500</v>
      </c>
    </row>
    <row r="267" spans="1:5" ht="45" x14ac:dyDescent="0.15">
      <c r="A267" s="181">
        <v>107</v>
      </c>
      <c r="B267" s="187">
        <v>41353</v>
      </c>
      <c r="C267" s="180" t="s">
        <v>307</v>
      </c>
      <c r="D267" s="180" t="s">
        <v>308</v>
      </c>
      <c r="E267" s="172">
        <v>3000</v>
      </c>
    </row>
    <row r="268" spans="1:5" ht="45" x14ac:dyDescent="0.15">
      <c r="A268" s="181">
        <v>106</v>
      </c>
      <c r="B268" s="187">
        <v>41353</v>
      </c>
      <c r="C268" s="180" t="s">
        <v>219</v>
      </c>
      <c r="D268" s="180" t="s">
        <v>306</v>
      </c>
      <c r="E268" s="172">
        <v>4000</v>
      </c>
    </row>
    <row r="269" spans="1:5" ht="45" x14ac:dyDescent="0.15">
      <c r="A269" s="181">
        <v>105</v>
      </c>
      <c r="B269" s="187">
        <v>41191</v>
      </c>
      <c r="C269" s="180" t="s">
        <v>304</v>
      </c>
      <c r="D269" s="180" t="s">
        <v>305</v>
      </c>
      <c r="E269" s="172">
        <v>2500</v>
      </c>
    </row>
    <row r="270" spans="1:5" ht="75" x14ac:dyDescent="0.15">
      <c r="A270" s="181">
        <v>104</v>
      </c>
      <c r="B270" s="187">
        <v>41191</v>
      </c>
      <c r="C270" s="180" t="s">
        <v>301</v>
      </c>
      <c r="D270" s="180" t="s">
        <v>302</v>
      </c>
      <c r="E270" s="172">
        <v>3500</v>
      </c>
    </row>
    <row r="271" spans="1:5" ht="45" x14ac:dyDescent="0.15">
      <c r="A271" s="181">
        <v>103</v>
      </c>
      <c r="B271" s="187">
        <v>41191</v>
      </c>
      <c r="C271" s="180" t="s">
        <v>219</v>
      </c>
      <c r="D271" s="180" t="s">
        <v>300</v>
      </c>
      <c r="E271" s="172">
        <v>5000</v>
      </c>
    </row>
    <row r="272" spans="1:5" ht="15" x14ac:dyDescent="0.15">
      <c r="A272" s="181">
        <v>102</v>
      </c>
      <c r="B272" s="187">
        <v>41191</v>
      </c>
      <c r="C272" s="180" t="s">
        <v>298</v>
      </c>
      <c r="D272" s="180" t="s">
        <v>299</v>
      </c>
      <c r="E272" s="172">
        <v>2000</v>
      </c>
    </row>
    <row r="273" spans="1:5" ht="45" x14ac:dyDescent="0.15">
      <c r="A273" s="181">
        <v>101</v>
      </c>
      <c r="B273" s="187">
        <v>41191</v>
      </c>
      <c r="C273" s="180" t="s">
        <v>296</v>
      </c>
      <c r="D273" s="180" t="s">
        <v>297</v>
      </c>
      <c r="E273" s="172">
        <v>2000</v>
      </c>
    </row>
    <row r="274" spans="1:5" ht="30" x14ac:dyDescent="0.15">
      <c r="A274" s="181">
        <v>100</v>
      </c>
      <c r="B274" s="187">
        <v>41191</v>
      </c>
      <c r="C274" s="180" t="s">
        <v>294</v>
      </c>
      <c r="D274" s="180" t="s">
        <v>295</v>
      </c>
      <c r="E274" s="172">
        <v>2082</v>
      </c>
    </row>
    <row r="275" spans="1:5" ht="135" x14ac:dyDescent="0.15">
      <c r="A275" s="181">
        <v>99</v>
      </c>
      <c r="B275" s="187">
        <v>41191</v>
      </c>
      <c r="C275" s="180" t="s">
        <v>292</v>
      </c>
      <c r="D275" s="180" t="s">
        <v>293</v>
      </c>
      <c r="E275" s="172">
        <v>3500</v>
      </c>
    </row>
    <row r="276" spans="1:5" ht="45" x14ac:dyDescent="0.15">
      <c r="A276" s="181">
        <v>98</v>
      </c>
      <c r="B276" s="187">
        <v>41191</v>
      </c>
      <c r="C276" s="180" t="s">
        <v>290</v>
      </c>
      <c r="D276" s="180" t="s">
        <v>291</v>
      </c>
      <c r="E276" s="172">
        <v>3000</v>
      </c>
    </row>
    <row r="277" spans="1:5" ht="45" x14ac:dyDescent="0.15">
      <c r="A277" s="181">
        <v>97</v>
      </c>
      <c r="B277" s="187">
        <v>41072</v>
      </c>
      <c r="C277" s="180" t="s">
        <v>288</v>
      </c>
      <c r="D277" s="180" t="s">
        <v>289</v>
      </c>
      <c r="E277" s="172">
        <v>2500</v>
      </c>
    </row>
    <row r="278" spans="1:5" ht="60" x14ac:dyDescent="0.15">
      <c r="A278" s="181">
        <v>96</v>
      </c>
      <c r="B278" s="187">
        <v>41072</v>
      </c>
      <c r="C278" s="180" t="s">
        <v>270</v>
      </c>
      <c r="D278" s="180" t="s">
        <v>287</v>
      </c>
      <c r="E278" s="172">
        <v>4000</v>
      </c>
    </row>
    <row r="279" spans="1:5" ht="15" x14ac:dyDescent="0.15">
      <c r="A279" s="181">
        <v>95</v>
      </c>
      <c r="B279" s="187">
        <v>41072</v>
      </c>
      <c r="C279" s="180" t="s">
        <v>285</v>
      </c>
      <c r="D279" s="180" t="s">
        <v>286</v>
      </c>
      <c r="E279" s="172">
        <v>4000</v>
      </c>
    </row>
    <row r="280" spans="1:5" ht="45" x14ac:dyDescent="0.15">
      <c r="A280" s="181">
        <v>94</v>
      </c>
      <c r="B280" s="187">
        <v>41072</v>
      </c>
      <c r="C280" s="180" t="s">
        <v>283</v>
      </c>
      <c r="D280" s="180" t="s">
        <v>284</v>
      </c>
      <c r="E280" s="172">
        <v>5000</v>
      </c>
    </row>
    <row r="281" spans="1:5" ht="45" x14ac:dyDescent="0.15">
      <c r="A281" s="181">
        <v>93</v>
      </c>
      <c r="B281" s="187">
        <v>41072</v>
      </c>
      <c r="C281" s="180" t="s">
        <v>281</v>
      </c>
      <c r="D281" s="180" t="s">
        <v>282</v>
      </c>
      <c r="E281" s="172">
        <v>2500</v>
      </c>
    </row>
    <row r="282" spans="1:5" ht="45" x14ac:dyDescent="0.15">
      <c r="A282" s="181">
        <v>92</v>
      </c>
      <c r="B282" s="187">
        <v>40992</v>
      </c>
      <c r="C282" s="180" t="s">
        <v>279</v>
      </c>
      <c r="D282" s="180" t="s">
        <v>280</v>
      </c>
      <c r="E282" s="172">
        <v>1000</v>
      </c>
    </row>
    <row r="283" spans="1:5" ht="45" x14ac:dyDescent="0.15">
      <c r="A283" s="181">
        <v>91</v>
      </c>
      <c r="B283" s="187">
        <v>40991</v>
      </c>
      <c r="C283" s="180" t="s">
        <v>277</v>
      </c>
      <c r="D283" s="180" t="s">
        <v>278</v>
      </c>
      <c r="E283" s="172">
        <v>4000</v>
      </c>
    </row>
    <row r="284" spans="1:5" ht="60" x14ac:dyDescent="0.15">
      <c r="A284" s="181">
        <v>90</v>
      </c>
      <c r="B284" s="187">
        <v>40990</v>
      </c>
      <c r="C284" s="180" t="s">
        <v>28</v>
      </c>
      <c r="D284" s="180" t="s">
        <v>276</v>
      </c>
      <c r="E284" s="172">
        <v>6000</v>
      </c>
    </row>
    <row r="285" spans="1:5" ht="15" x14ac:dyDescent="0.15">
      <c r="A285" s="181">
        <v>89</v>
      </c>
      <c r="B285" s="187">
        <v>40989</v>
      </c>
      <c r="C285" s="180" t="s">
        <v>273</v>
      </c>
      <c r="D285" s="180" t="s">
        <v>274</v>
      </c>
      <c r="E285" s="172">
        <v>950</v>
      </c>
    </row>
    <row r="286" spans="1:5" ht="45" x14ac:dyDescent="0.15">
      <c r="A286" s="181">
        <v>88</v>
      </c>
      <c r="B286" s="187">
        <v>40828</v>
      </c>
      <c r="C286" s="180" t="s">
        <v>272</v>
      </c>
      <c r="D286" s="180" t="s">
        <v>262</v>
      </c>
      <c r="E286" s="172">
        <v>2500</v>
      </c>
    </row>
    <row r="287" spans="1:5" ht="60" x14ac:dyDescent="0.15">
      <c r="A287" s="181">
        <v>87</v>
      </c>
      <c r="B287" s="187">
        <v>40828</v>
      </c>
      <c r="C287" s="180" t="s">
        <v>31</v>
      </c>
      <c r="D287" s="180" t="s">
        <v>271</v>
      </c>
      <c r="E287" s="172">
        <v>6000</v>
      </c>
    </row>
    <row r="288" spans="1:5" ht="15" x14ac:dyDescent="0.15">
      <c r="A288" s="181">
        <v>86</v>
      </c>
      <c r="B288" s="187">
        <v>40828</v>
      </c>
      <c r="C288" s="180" t="s">
        <v>268</v>
      </c>
      <c r="D288" s="180" t="s">
        <v>269</v>
      </c>
      <c r="E288" s="172">
        <v>5000</v>
      </c>
    </row>
    <row r="289" spans="1:5" ht="45" x14ac:dyDescent="0.15">
      <c r="A289" s="181">
        <v>85</v>
      </c>
      <c r="B289" s="187">
        <v>40828</v>
      </c>
      <c r="C289" s="180" t="s">
        <v>266</v>
      </c>
      <c r="D289" s="180" t="s">
        <v>267</v>
      </c>
      <c r="E289" s="172">
        <v>2500</v>
      </c>
    </row>
    <row r="290" spans="1:5" ht="75" x14ac:dyDescent="0.15">
      <c r="A290" s="181">
        <v>84</v>
      </c>
      <c r="B290" s="187">
        <v>40828</v>
      </c>
      <c r="C290" s="180" t="s">
        <v>264</v>
      </c>
      <c r="D290" s="180" t="s">
        <v>265</v>
      </c>
      <c r="E290" s="172">
        <v>5000</v>
      </c>
    </row>
    <row r="291" spans="1:5" ht="15" x14ac:dyDescent="0.15">
      <c r="A291" s="181">
        <v>83</v>
      </c>
      <c r="B291" s="187">
        <v>40828</v>
      </c>
      <c r="C291" s="180" t="s">
        <v>225</v>
      </c>
      <c r="D291" s="180" t="s">
        <v>263</v>
      </c>
      <c r="E291" s="172">
        <v>2500</v>
      </c>
    </row>
    <row r="292" spans="1:5" ht="45" x14ac:dyDescent="0.15">
      <c r="A292" s="181">
        <v>82</v>
      </c>
      <c r="B292" s="187">
        <v>40828</v>
      </c>
      <c r="C292" s="180" t="s">
        <v>261</v>
      </c>
      <c r="D292" s="180" t="s">
        <v>262</v>
      </c>
      <c r="E292" s="172">
        <v>2500</v>
      </c>
    </row>
    <row r="293" spans="1:5" ht="45" x14ac:dyDescent="0.15">
      <c r="A293" s="181">
        <v>81</v>
      </c>
      <c r="B293" s="187">
        <v>40707</v>
      </c>
      <c r="C293" s="180" t="s">
        <v>259</v>
      </c>
      <c r="D293" s="180" t="s">
        <v>260</v>
      </c>
      <c r="E293" s="172">
        <v>2500</v>
      </c>
    </row>
    <row r="294" spans="1:5" ht="45" x14ac:dyDescent="0.15">
      <c r="A294" s="181">
        <v>80</v>
      </c>
      <c r="B294" s="187">
        <v>40707</v>
      </c>
      <c r="C294" s="180" t="s">
        <v>257</v>
      </c>
      <c r="D294" s="180" t="s">
        <v>258</v>
      </c>
      <c r="E294" s="172">
        <v>2000</v>
      </c>
    </row>
    <row r="295" spans="1:5" ht="90" x14ac:dyDescent="0.15">
      <c r="A295" s="181">
        <v>79</v>
      </c>
      <c r="B295" s="187">
        <v>40632</v>
      </c>
      <c r="C295" s="180" t="s">
        <v>213</v>
      </c>
      <c r="D295" s="180" t="s">
        <v>256</v>
      </c>
      <c r="E295" s="172">
        <v>2500</v>
      </c>
    </row>
    <row r="296" spans="1:5" ht="15" x14ac:dyDescent="0.15">
      <c r="A296" s="181">
        <v>78</v>
      </c>
      <c r="B296" s="187">
        <v>40632</v>
      </c>
      <c r="C296" s="180" t="s">
        <v>106</v>
      </c>
      <c r="D296" s="180" t="s">
        <v>255</v>
      </c>
      <c r="E296" s="172">
        <v>4000</v>
      </c>
    </row>
    <row r="297" spans="1:5" ht="45" x14ac:dyDescent="0.15">
      <c r="A297" s="181">
        <v>77</v>
      </c>
      <c r="B297" s="187">
        <v>40632</v>
      </c>
      <c r="C297" s="180" t="s">
        <v>253</v>
      </c>
      <c r="D297" s="180" t="s">
        <v>254</v>
      </c>
      <c r="E297" s="172">
        <v>2500</v>
      </c>
    </row>
    <row r="298" spans="1:5" ht="45" x14ac:dyDescent="0.15">
      <c r="A298" s="181">
        <v>76</v>
      </c>
      <c r="B298" s="187">
        <v>40632</v>
      </c>
      <c r="C298" s="180" t="s">
        <v>251</v>
      </c>
      <c r="D298" s="180" t="s">
        <v>252</v>
      </c>
      <c r="E298" s="172">
        <v>2000</v>
      </c>
    </row>
    <row r="299" spans="1:5" ht="30" x14ac:dyDescent="0.15">
      <c r="A299" s="181">
        <v>75</v>
      </c>
      <c r="B299" s="187">
        <v>40632</v>
      </c>
      <c r="C299" s="180" t="s">
        <v>249</v>
      </c>
      <c r="D299" s="180" t="s">
        <v>250</v>
      </c>
      <c r="E299" s="172">
        <v>2500</v>
      </c>
    </row>
    <row r="300" spans="1:5" ht="45" x14ac:dyDescent="0.15">
      <c r="A300" s="181">
        <v>74</v>
      </c>
      <c r="B300" s="187">
        <v>40632</v>
      </c>
      <c r="C300" s="180" t="s">
        <v>247</v>
      </c>
      <c r="D300" s="180" t="s">
        <v>248</v>
      </c>
      <c r="E300" s="172">
        <v>2000</v>
      </c>
    </row>
    <row r="301" spans="1:5" ht="15" x14ac:dyDescent="0.15">
      <c r="A301" s="181">
        <v>73</v>
      </c>
      <c r="B301" s="187">
        <v>40632</v>
      </c>
      <c r="C301" s="180" t="s">
        <v>245</v>
      </c>
      <c r="D301" s="180" t="s">
        <v>246</v>
      </c>
      <c r="E301" s="172">
        <v>4000</v>
      </c>
    </row>
    <row r="302" spans="1:5" ht="45" x14ac:dyDescent="0.15">
      <c r="A302" s="181">
        <v>72</v>
      </c>
      <c r="B302" s="187">
        <v>40632</v>
      </c>
      <c r="C302" s="180" t="s">
        <v>243</v>
      </c>
      <c r="D302" s="180" t="s">
        <v>244</v>
      </c>
      <c r="E302" s="172">
        <v>2500</v>
      </c>
    </row>
    <row r="303" spans="1:5" ht="45" x14ac:dyDescent="0.15">
      <c r="A303" s="181">
        <v>71</v>
      </c>
      <c r="B303" s="187">
        <v>40632</v>
      </c>
      <c r="C303" s="180" t="s">
        <v>241</v>
      </c>
      <c r="D303" s="180" t="s">
        <v>242</v>
      </c>
      <c r="E303" s="172">
        <v>1000</v>
      </c>
    </row>
    <row r="304" spans="1:5" ht="45" x14ac:dyDescent="0.15">
      <c r="A304" s="181">
        <v>70</v>
      </c>
      <c r="B304" s="187">
        <v>40632</v>
      </c>
      <c r="C304" s="180" t="s">
        <v>239</v>
      </c>
      <c r="D304" s="180" t="s">
        <v>240</v>
      </c>
      <c r="E304" s="172">
        <v>2500</v>
      </c>
    </row>
    <row r="305" spans="1:5" ht="60" x14ac:dyDescent="0.15">
      <c r="A305" s="181">
        <v>69</v>
      </c>
      <c r="B305" s="187">
        <v>40465</v>
      </c>
      <c r="C305" s="180" t="s">
        <v>34</v>
      </c>
      <c r="D305" s="180" t="s">
        <v>238</v>
      </c>
      <c r="E305" s="172">
        <v>6000</v>
      </c>
    </row>
    <row r="306" spans="1:5" ht="30" x14ac:dyDescent="0.15">
      <c r="A306" s="181">
        <v>68</v>
      </c>
      <c r="B306" s="187">
        <v>40465</v>
      </c>
      <c r="C306" s="180" t="s">
        <v>235</v>
      </c>
      <c r="D306" s="180" t="s">
        <v>236</v>
      </c>
      <c r="E306" s="172">
        <v>2000</v>
      </c>
    </row>
    <row r="307" spans="1:5" ht="15" x14ac:dyDescent="0.15">
      <c r="A307" s="181">
        <v>67</v>
      </c>
      <c r="B307" s="187">
        <v>40465</v>
      </c>
      <c r="C307" s="180" t="s">
        <v>234</v>
      </c>
      <c r="D307" s="180" t="s">
        <v>228</v>
      </c>
      <c r="E307" s="172">
        <v>5000</v>
      </c>
    </row>
    <row r="308" spans="1:5" ht="15" x14ac:dyDescent="0.15">
      <c r="A308" s="181">
        <v>66</v>
      </c>
      <c r="B308" s="187">
        <v>40465</v>
      </c>
      <c r="C308" s="180" t="s">
        <v>232</v>
      </c>
      <c r="D308" s="180" t="s">
        <v>233</v>
      </c>
      <c r="E308" s="172">
        <v>250</v>
      </c>
    </row>
    <row r="309" spans="1:5" ht="60" x14ac:dyDescent="0.15">
      <c r="A309" s="181">
        <v>65</v>
      </c>
      <c r="B309" s="187">
        <v>40465</v>
      </c>
      <c r="C309" s="180" t="s">
        <v>33</v>
      </c>
      <c r="D309" s="180" t="s">
        <v>228</v>
      </c>
      <c r="E309" s="172">
        <v>10000</v>
      </c>
    </row>
    <row r="310" spans="1:5" ht="15" x14ac:dyDescent="0.15">
      <c r="A310" s="181">
        <v>64</v>
      </c>
      <c r="B310" s="187">
        <v>40465</v>
      </c>
      <c r="C310" s="180" t="s">
        <v>229</v>
      </c>
      <c r="D310" s="180" t="s">
        <v>230</v>
      </c>
      <c r="E310" s="172">
        <v>3500</v>
      </c>
    </row>
    <row r="311" spans="1:5" ht="45" x14ac:dyDescent="0.15">
      <c r="A311" s="181">
        <v>63</v>
      </c>
      <c r="B311" s="187">
        <v>40465</v>
      </c>
      <c r="C311" s="180" t="s">
        <v>32</v>
      </c>
      <c r="D311" s="180" t="s">
        <v>228</v>
      </c>
      <c r="E311" s="172">
        <v>10000</v>
      </c>
    </row>
    <row r="312" spans="1:5" ht="15" x14ac:dyDescent="0.15">
      <c r="A312" s="181">
        <v>62</v>
      </c>
      <c r="B312" s="187">
        <v>40465</v>
      </c>
      <c r="C312" s="180" t="s">
        <v>225</v>
      </c>
      <c r="D312" s="180" t="s">
        <v>226</v>
      </c>
      <c r="E312" s="172">
        <v>1000</v>
      </c>
    </row>
    <row r="313" spans="1:5" ht="60" x14ac:dyDescent="0.15">
      <c r="A313" s="181">
        <v>61</v>
      </c>
      <c r="B313" s="187">
        <v>40343</v>
      </c>
      <c r="C313" s="180" t="s">
        <v>223</v>
      </c>
      <c r="D313" s="180" t="s">
        <v>224</v>
      </c>
      <c r="E313" s="172">
        <v>2500</v>
      </c>
    </row>
    <row r="314" spans="1:5" ht="15" x14ac:dyDescent="0.15">
      <c r="A314" s="181">
        <v>60</v>
      </c>
      <c r="B314" s="187">
        <v>40343</v>
      </c>
      <c r="C314" s="180" t="s">
        <v>221</v>
      </c>
      <c r="D314" s="180" t="s">
        <v>222</v>
      </c>
      <c r="E314" s="172">
        <v>500</v>
      </c>
    </row>
    <row r="315" spans="1:5" ht="60" x14ac:dyDescent="0.15">
      <c r="A315" s="181">
        <v>59</v>
      </c>
      <c r="B315" s="187">
        <v>40343</v>
      </c>
      <c r="C315" s="180" t="s">
        <v>219</v>
      </c>
      <c r="D315" s="180" t="s">
        <v>220</v>
      </c>
      <c r="E315" s="172">
        <v>3500</v>
      </c>
    </row>
    <row r="316" spans="1:5" ht="60" x14ac:dyDescent="0.15">
      <c r="A316" s="181">
        <v>58</v>
      </c>
      <c r="B316" s="187">
        <v>40343</v>
      </c>
      <c r="C316" s="180" t="s">
        <v>217</v>
      </c>
      <c r="D316" s="180" t="s">
        <v>218</v>
      </c>
      <c r="E316" s="172">
        <v>4000</v>
      </c>
    </row>
    <row r="317" spans="1:5" ht="30" x14ac:dyDescent="0.15">
      <c r="A317" s="181">
        <v>57</v>
      </c>
      <c r="B317" s="187">
        <v>40343</v>
      </c>
      <c r="C317" s="180" t="s">
        <v>215</v>
      </c>
      <c r="D317" s="180" t="s">
        <v>216</v>
      </c>
      <c r="E317" s="172">
        <v>2000</v>
      </c>
    </row>
    <row r="318" spans="1:5" ht="45" x14ac:dyDescent="0.15">
      <c r="A318" s="181">
        <v>56</v>
      </c>
      <c r="B318" s="187">
        <v>40262</v>
      </c>
      <c r="C318" s="180" t="s">
        <v>213</v>
      </c>
      <c r="D318" s="180" t="s">
        <v>214</v>
      </c>
      <c r="E318" s="172">
        <v>2000</v>
      </c>
    </row>
    <row r="319" spans="1:5" ht="15" x14ac:dyDescent="0.15">
      <c r="A319" s="181">
        <v>55</v>
      </c>
      <c r="B319" s="187">
        <v>40262</v>
      </c>
      <c r="C319" s="180" t="s">
        <v>419</v>
      </c>
      <c r="D319" s="180" t="s">
        <v>211</v>
      </c>
      <c r="E319" s="172">
        <v>2000</v>
      </c>
    </row>
    <row r="320" spans="1:5" ht="30" x14ac:dyDescent="0.15">
      <c r="A320" s="181">
        <v>54</v>
      </c>
      <c r="B320" s="187">
        <v>40262</v>
      </c>
      <c r="C320" s="180" t="s">
        <v>209</v>
      </c>
      <c r="D320" s="180" t="s">
        <v>210</v>
      </c>
      <c r="E320" s="172">
        <v>3500</v>
      </c>
    </row>
    <row r="321" spans="1:5" ht="45" x14ac:dyDescent="0.15">
      <c r="A321" s="181">
        <v>53</v>
      </c>
      <c r="B321" s="187">
        <v>40262</v>
      </c>
      <c r="C321" s="180" t="s">
        <v>207</v>
      </c>
      <c r="D321" s="180" t="s">
        <v>208</v>
      </c>
      <c r="E321" s="172">
        <v>1000</v>
      </c>
    </row>
    <row r="322" spans="1:5" ht="75" x14ac:dyDescent="0.15">
      <c r="A322" s="181">
        <v>52</v>
      </c>
      <c r="B322" s="187">
        <v>40262</v>
      </c>
      <c r="C322" s="180" t="s">
        <v>205</v>
      </c>
      <c r="D322" s="180" t="s">
        <v>206</v>
      </c>
      <c r="E322" s="172">
        <v>2000</v>
      </c>
    </row>
    <row r="323" spans="1:5" ht="45" x14ac:dyDescent="0.15">
      <c r="A323" s="181">
        <v>51</v>
      </c>
      <c r="B323" s="187">
        <v>40262</v>
      </c>
      <c r="C323" s="180" t="s">
        <v>203</v>
      </c>
      <c r="D323" s="180" t="s">
        <v>204</v>
      </c>
      <c r="E323" s="172">
        <v>3000</v>
      </c>
    </row>
    <row r="324" spans="1:5" ht="45" x14ac:dyDescent="0.15">
      <c r="A324" s="181">
        <v>50</v>
      </c>
      <c r="B324" s="187">
        <v>40262</v>
      </c>
      <c r="C324" s="180" t="s">
        <v>200</v>
      </c>
      <c r="D324" s="180" t="s">
        <v>201</v>
      </c>
      <c r="E324" s="172">
        <v>2500</v>
      </c>
    </row>
    <row r="325" spans="1:5" ht="60" x14ac:dyDescent="0.15">
      <c r="A325" s="181">
        <v>49</v>
      </c>
      <c r="B325" s="187">
        <v>40262</v>
      </c>
      <c r="C325" s="180" t="s">
        <v>198</v>
      </c>
      <c r="D325" s="180" t="s">
        <v>199</v>
      </c>
      <c r="E325" s="172">
        <v>2500</v>
      </c>
    </row>
    <row r="326" spans="1:5" ht="45" x14ac:dyDescent="0.15">
      <c r="A326" s="181">
        <v>48</v>
      </c>
      <c r="B326" s="187">
        <v>40262</v>
      </c>
      <c r="C326" s="180" t="s">
        <v>196</v>
      </c>
      <c r="D326" s="180" t="s">
        <v>197</v>
      </c>
      <c r="E326" s="172">
        <v>4000</v>
      </c>
    </row>
    <row r="327" spans="1:5" ht="30" x14ac:dyDescent="0.15">
      <c r="A327" s="181">
        <v>47</v>
      </c>
      <c r="B327" s="187">
        <v>40262</v>
      </c>
      <c r="C327" s="180" t="s">
        <v>194</v>
      </c>
      <c r="D327" s="180" t="s">
        <v>195</v>
      </c>
      <c r="E327" s="172">
        <v>2000</v>
      </c>
    </row>
    <row r="328" spans="1:5" ht="15" x14ac:dyDescent="0.15">
      <c r="A328" s="181">
        <v>46</v>
      </c>
      <c r="B328" s="187">
        <v>40099</v>
      </c>
      <c r="C328" s="180" t="s">
        <v>192</v>
      </c>
      <c r="D328" s="180" t="s">
        <v>193</v>
      </c>
      <c r="E328" s="172">
        <v>5000</v>
      </c>
    </row>
    <row r="329" spans="1:5" ht="30" x14ac:dyDescent="0.15">
      <c r="A329" s="181">
        <v>45</v>
      </c>
      <c r="B329" s="187">
        <v>40099</v>
      </c>
      <c r="C329" s="180" t="s">
        <v>190</v>
      </c>
      <c r="D329" s="180" t="s">
        <v>191</v>
      </c>
      <c r="E329" s="172">
        <v>2500</v>
      </c>
    </row>
    <row r="330" spans="1:5" ht="30" x14ac:dyDescent="0.15">
      <c r="A330" s="181">
        <v>44</v>
      </c>
      <c r="B330" s="187">
        <v>40099</v>
      </c>
      <c r="C330" s="180" t="s">
        <v>188</v>
      </c>
      <c r="D330" s="180" t="s">
        <v>189</v>
      </c>
      <c r="E330" s="172">
        <v>5000</v>
      </c>
    </row>
    <row r="331" spans="1:5" ht="15" x14ac:dyDescent="0.15">
      <c r="A331" s="181">
        <v>43</v>
      </c>
      <c r="B331" s="187">
        <v>40099</v>
      </c>
      <c r="C331" s="180" t="s">
        <v>186</v>
      </c>
      <c r="D331" s="180" t="s">
        <v>187</v>
      </c>
      <c r="E331" s="172">
        <v>3000</v>
      </c>
    </row>
    <row r="332" spans="1:5" ht="30" x14ac:dyDescent="0.15">
      <c r="A332" s="181">
        <v>42</v>
      </c>
      <c r="B332" s="187">
        <v>40099</v>
      </c>
      <c r="C332" s="180" t="s">
        <v>184</v>
      </c>
      <c r="D332" s="180" t="s">
        <v>185</v>
      </c>
      <c r="E332" s="172">
        <v>1500</v>
      </c>
    </row>
    <row r="333" spans="1:5" ht="15" x14ac:dyDescent="0.15">
      <c r="A333" s="181">
        <v>41</v>
      </c>
      <c r="B333" s="187">
        <v>40099</v>
      </c>
      <c r="C333" s="180" t="s">
        <v>182</v>
      </c>
      <c r="D333" s="180" t="s">
        <v>183</v>
      </c>
      <c r="E333" s="172">
        <v>2500</v>
      </c>
    </row>
    <row r="334" spans="1:5" ht="45" x14ac:dyDescent="0.15">
      <c r="A334" s="181">
        <v>40</v>
      </c>
      <c r="B334" s="187">
        <v>40099</v>
      </c>
      <c r="C334" s="180" t="s">
        <v>180</v>
      </c>
      <c r="D334" s="180" t="s">
        <v>181</v>
      </c>
      <c r="E334" s="172">
        <v>3000</v>
      </c>
    </row>
    <row r="335" spans="1:5" ht="15" x14ac:dyDescent="0.15">
      <c r="A335" s="181">
        <v>39</v>
      </c>
      <c r="B335" s="187">
        <v>39955</v>
      </c>
      <c r="C335" s="180" t="s">
        <v>178</v>
      </c>
      <c r="D335" s="180" t="s">
        <v>179</v>
      </c>
      <c r="E335" s="172">
        <v>2500</v>
      </c>
    </row>
    <row r="336" spans="1:5" ht="45" x14ac:dyDescent="0.15">
      <c r="A336" s="181">
        <v>38</v>
      </c>
      <c r="B336" s="187">
        <v>39955</v>
      </c>
      <c r="C336" s="180" t="s">
        <v>36</v>
      </c>
      <c r="D336" s="180" t="s">
        <v>177</v>
      </c>
      <c r="E336" s="172">
        <v>10000</v>
      </c>
    </row>
    <row r="337" spans="1:5" ht="15" x14ac:dyDescent="0.15">
      <c r="A337" s="181">
        <v>37</v>
      </c>
      <c r="B337" s="187">
        <v>39955</v>
      </c>
      <c r="C337" s="180" t="s">
        <v>174</v>
      </c>
      <c r="D337" s="180" t="s">
        <v>175</v>
      </c>
      <c r="E337" s="172">
        <v>1500</v>
      </c>
    </row>
    <row r="338" spans="1:5" ht="15" x14ac:dyDescent="0.15">
      <c r="A338" s="181">
        <v>36</v>
      </c>
      <c r="B338" s="187">
        <v>39955</v>
      </c>
      <c r="C338" s="180" t="s">
        <v>172</v>
      </c>
      <c r="D338" s="180" t="s">
        <v>173</v>
      </c>
      <c r="E338" s="172">
        <v>4000</v>
      </c>
    </row>
    <row r="339" spans="1:5" ht="15" x14ac:dyDescent="0.15">
      <c r="A339" s="181">
        <v>35</v>
      </c>
      <c r="B339" s="187">
        <v>39955</v>
      </c>
      <c r="C339" s="180" t="s">
        <v>170</v>
      </c>
      <c r="D339" s="180" t="s">
        <v>171</v>
      </c>
      <c r="E339" s="172">
        <v>5000</v>
      </c>
    </row>
    <row r="340" spans="1:5" ht="15" x14ac:dyDescent="0.15">
      <c r="A340" s="181">
        <v>34</v>
      </c>
      <c r="B340" s="187">
        <v>39955</v>
      </c>
      <c r="C340" s="180" t="s">
        <v>168</v>
      </c>
      <c r="D340" s="180" t="s">
        <v>169</v>
      </c>
      <c r="E340" s="172">
        <v>4000</v>
      </c>
    </row>
    <row r="341" spans="1:5" ht="45" x14ac:dyDescent="0.15">
      <c r="A341" s="181">
        <v>33</v>
      </c>
      <c r="B341" s="187">
        <v>39955</v>
      </c>
      <c r="C341" s="180" t="s">
        <v>35</v>
      </c>
      <c r="D341" s="180" t="s">
        <v>167</v>
      </c>
      <c r="E341" s="172">
        <v>9000</v>
      </c>
    </row>
    <row r="342" spans="1:5" ht="15" x14ac:dyDescent="0.15">
      <c r="A342" s="181">
        <v>32</v>
      </c>
      <c r="B342" s="187">
        <v>39898</v>
      </c>
      <c r="C342" s="180" t="s">
        <v>164</v>
      </c>
      <c r="D342" s="180" t="s">
        <v>165</v>
      </c>
      <c r="E342" s="172">
        <v>1000</v>
      </c>
    </row>
    <row r="343" spans="1:5" ht="30" x14ac:dyDescent="0.15">
      <c r="A343" s="181">
        <v>31</v>
      </c>
      <c r="B343" s="187">
        <v>39737</v>
      </c>
      <c r="C343" s="180" t="s">
        <v>161</v>
      </c>
      <c r="D343" s="180" t="s">
        <v>162</v>
      </c>
      <c r="E343" s="172">
        <v>2800</v>
      </c>
    </row>
    <row r="344" spans="1:5" ht="15" x14ac:dyDescent="0.15">
      <c r="A344" s="181">
        <v>30</v>
      </c>
      <c r="B344" s="187">
        <v>39737</v>
      </c>
      <c r="C344" s="180" t="s">
        <v>159</v>
      </c>
      <c r="D344" s="180" t="s">
        <v>160</v>
      </c>
      <c r="E344" s="172">
        <v>1500</v>
      </c>
    </row>
    <row r="345" spans="1:5" ht="15" x14ac:dyDescent="0.15">
      <c r="A345" s="181">
        <v>29</v>
      </c>
      <c r="B345" s="187">
        <v>39737</v>
      </c>
      <c r="C345" s="180" t="s">
        <v>157</v>
      </c>
      <c r="D345" s="180" t="s">
        <v>158</v>
      </c>
      <c r="E345" s="172">
        <v>350</v>
      </c>
    </row>
    <row r="346" spans="1:5" ht="15" x14ac:dyDescent="0.15">
      <c r="A346" s="181">
        <v>28</v>
      </c>
      <c r="B346" s="187">
        <v>39737</v>
      </c>
      <c r="C346" s="180" t="s">
        <v>155</v>
      </c>
      <c r="D346" s="180" t="s">
        <v>156</v>
      </c>
      <c r="E346" s="172">
        <v>4000</v>
      </c>
    </row>
    <row r="347" spans="1:5" ht="45" x14ac:dyDescent="0.15">
      <c r="A347" s="181">
        <v>27</v>
      </c>
      <c r="B347" s="187">
        <v>39737</v>
      </c>
      <c r="C347" s="180" t="s">
        <v>37</v>
      </c>
      <c r="D347" s="180" t="s">
        <v>154</v>
      </c>
      <c r="E347" s="172">
        <v>5000</v>
      </c>
    </row>
    <row r="348" spans="1:5" ht="60" x14ac:dyDescent="0.15">
      <c r="A348" s="181">
        <v>26</v>
      </c>
      <c r="B348" s="187">
        <v>39593</v>
      </c>
      <c r="C348" s="180" t="s">
        <v>38</v>
      </c>
      <c r="D348" s="180" t="s">
        <v>152</v>
      </c>
      <c r="E348" s="172">
        <v>8000</v>
      </c>
    </row>
    <row r="349" spans="1:5" ht="15" x14ac:dyDescent="0.15">
      <c r="A349" s="181">
        <v>25</v>
      </c>
      <c r="B349" s="187">
        <v>39593</v>
      </c>
      <c r="C349" s="180" t="s">
        <v>106</v>
      </c>
      <c r="D349" s="180" t="s">
        <v>150</v>
      </c>
      <c r="E349" s="172">
        <v>4000</v>
      </c>
    </row>
    <row r="350" spans="1:5" ht="15" x14ac:dyDescent="0.15">
      <c r="A350" s="181">
        <v>24</v>
      </c>
      <c r="B350" s="187">
        <v>39593</v>
      </c>
      <c r="C350" s="180" t="s">
        <v>148</v>
      </c>
      <c r="D350" s="180" t="s">
        <v>149</v>
      </c>
      <c r="E350" s="172">
        <v>2500</v>
      </c>
    </row>
    <row r="351" spans="1:5" ht="15" x14ac:dyDescent="0.15">
      <c r="A351" s="181">
        <v>23</v>
      </c>
      <c r="B351" s="187">
        <v>39593</v>
      </c>
      <c r="C351" s="180" t="s">
        <v>142</v>
      </c>
      <c r="D351" s="180" t="s">
        <v>143</v>
      </c>
      <c r="E351" s="172">
        <v>1000</v>
      </c>
    </row>
    <row r="352" spans="1:5" ht="15" x14ac:dyDescent="0.15">
      <c r="A352" s="181">
        <v>22</v>
      </c>
      <c r="B352" s="187">
        <v>39593</v>
      </c>
      <c r="C352" s="180" t="s">
        <v>140</v>
      </c>
      <c r="D352" s="180" t="s">
        <v>141</v>
      </c>
      <c r="E352" s="172">
        <v>2500</v>
      </c>
    </row>
    <row r="353" spans="1:5" ht="30" x14ac:dyDescent="0.15">
      <c r="A353" s="181">
        <v>21</v>
      </c>
      <c r="B353" s="187">
        <v>39513</v>
      </c>
      <c r="C353" s="180" t="s">
        <v>138</v>
      </c>
      <c r="D353" s="180" t="s">
        <v>139</v>
      </c>
      <c r="E353" s="172">
        <v>3500</v>
      </c>
    </row>
    <row r="354" spans="1:5" ht="15" x14ac:dyDescent="0.15">
      <c r="A354" s="181">
        <v>20</v>
      </c>
      <c r="B354" s="187">
        <v>39513</v>
      </c>
      <c r="C354" s="180" t="s">
        <v>136</v>
      </c>
      <c r="D354" s="180" t="s">
        <v>137</v>
      </c>
      <c r="E354" s="172">
        <v>4000</v>
      </c>
    </row>
    <row r="355" spans="1:5" ht="15" x14ac:dyDescent="0.15">
      <c r="A355" s="181">
        <v>19</v>
      </c>
      <c r="B355" s="187">
        <v>39513</v>
      </c>
      <c r="C355" s="180" t="s">
        <v>118</v>
      </c>
      <c r="D355" s="180" t="s">
        <v>135</v>
      </c>
      <c r="E355" s="172">
        <v>4500</v>
      </c>
    </row>
    <row r="356" spans="1:5" ht="15" x14ac:dyDescent="0.15">
      <c r="A356" s="181">
        <v>18</v>
      </c>
      <c r="B356" s="187">
        <v>39372</v>
      </c>
      <c r="C356" s="180" t="s">
        <v>133</v>
      </c>
      <c r="D356" s="180" t="s">
        <v>134</v>
      </c>
      <c r="E356" s="172">
        <v>5000</v>
      </c>
    </row>
    <row r="357" spans="1:5" ht="15" x14ac:dyDescent="0.15">
      <c r="A357" s="181">
        <v>17</v>
      </c>
      <c r="B357" s="187">
        <v>39372</v>
      </c>
      <c r="C357" s="180" t="s">
        <v>131</v>
      </c>
      <c r="D357" s="180" t="s">
        <v>132</v>
      </c>
      <c r="E357" s="172">
        <v>4500</v>
      </c>
    </row>
    <row r="358" spans="1:5" ht="15" x14ac:dyDescent="0.15">
      <c r="A358" s="181">
        <v>16</v>
      </c>
      <c r="B358" s="187">
        <v>39372</v>
      </c>
      <c r="C358" s="180" t="s">
        <v>130</v>
      </c>
      <c r="D358" s="180" t="s">
        <v>125</v>
      </c>
      <c r="E358" s="172">
        <v>500</v>
      </c>
    </row>
    <row r="359" spans="1:5" ht="15" x14ac:dyDescent="0.15">
      <c r="A359" s="181">
        <v>15</v>
      </c>
      <c r="B359" s="187">
        <v>39372</v>
      </c>
      <c r="C359" s="180" t="s">
        <v>128</v>
      </c>
      <c r="D359" s="180" t="s">
        <v>129</v>
      </c>
      <c r="E359" s="172">
        <v>500</v>
      </c>
    </row>
    <row r="360" spans="1:5" ht="15" x14ac:dyDescent="0.15">
      <c r="A360" s="181">
        <v>14</v>
      </c>
      <c r="B360" s="187">
        <v>39372</v>
      </c>
      <c r="C360" s="180" t="s">
        <v>126</v>
      </c>
      <c r="D360" s="180" t="s">
        <v>127</v>
      </c>
      <c r="E360" s="172">
        <v>3000</v>
      </c>
    </row>
    <row r="361" spans="1:5" ht="15" x14ac:dyDescent="0.15">
      <c r="A361" s="181">
        <v>13</v>
      </c>
      <c r="B361" s="187">
        <v>39372</v>
      </c>
      <c r="C361" s="180" t="s">
        <v>124</v>
      </c>
      <c r="D361" s="180" t="s">
        <v>125</v>
      </c>
      <c r="E361" s="172">
        <v>500</v>
      </c>
    </row>
    <row r="362" spans="1:5" ht="30" x14ac:dyDescent="0.15">
      <c r="A362" s="181">
        <v>12</v>
      </c>
      <c r="B362" s="187">
        <v>39372</v>
      </c>
      <c r="C362" s="180" t="s">
        <v>122</v>
      </c>
      <c r="D362" s="180" t="s">
        <v>123</v>
      </c>
      <c r="E362" s="172">
        <v>3000</v>
      </c>
    </row>
    <row r="363" spans="1:5" ht="15" x14ac:dyDescent="0.15">
      <c r="A363" s="181">
        <v>11</v>
      </c>
      <c r="B363" s="187">
        <v>39372</v>
      </c>
      <c r="C363" s="180" t="s">
        <v>120</v>
      </c>
      <c r="D363" s="180" t="s">
        <v>121</v>
      </c>
      <c r="E363" s="172">
        <v>4000</v>
      </c>
    </row>
    <row r="364" spans="1:5" ht="15" x14ac:dyDescent="0.15">
      <c r="A364" s="181">
        <v>10</v>
      </c>
      <c r="B364" s="187">
        <v>39372</v>
      </c>
      <c r="C364" s="180" t="s">
        <v>118</v>
      </c>
      <c r="D364" s="180" t="s">
        <v>119</v>
      </c>
      <c r="E364" s="172">
        <v>4500</v>
      </c>
    </row>
    <row r="365" spans="1:5" ht="30" x14ac:dyDescent="0.15">
      <c r="A365" s="181">
        <v>9</v>
      </c>
      <c r="B365" s="187">
        <v>39217</v>
      </c>
      <c r="C365" s="180" t="s">
        <v>115</v>
      </c>
      <c r="D365" s="180" t="s">
        <v>116</v>
      </c>
      <c r="E365" s="172">
        <v>1000</v>
      </c>
    </row>
    <row r="366" spans="1:5" ht="15" x14ac:dyDescent="0.15">
      <c r="A366" s="181">
        <v>8</v>
      </c>
      <c r="B366" s="187">
        <v>39217</v>
      </c>
      <c r="C366" s="180" t="s">
        <v>113</v>
      </c>
      <c r="D366" s="180" t="s">
        <v>114</v>
      </c>
      <c r="E366" s="172">
        <v>400</v>
      </c>
    </row>
    <row r="367" spans="1:5" ht="15" x14ac:dyDescent="0.15">
      <c r="A367" s="181">
        <v>7</v>
      </c>
      <c r="B367" s="187">
        <v>39217</v>
      </c>
      <c r="C367" s="180" t="s">
        <v>111</v>
      </c>
      <c r="D367" s="180" t="s">
        <v>112</v>
      </c>
      <c r="E367" s="172">
        <v>750</v>
      </c>
    </row>
    <row r="368" spans="1:5" ht="30" x14ac:dyDescent="0.15">
      <c r="A368" s="181">
        <v>6</v>
      </c>
      <c r="B368" s="187">
        <v>39217</v>
      </c>
      <c r="C368" s="180" t="s">
        <v>108</v>
      </c>
      <c r="D368" s="180" t="s">
        <v>109</v>
      </c>
      <c r="E368" s="172">
        <v>1000</v>
      </c>
    </row>
    <row r="369" spans="1:5" ht="15" x14ac:dyDescent="0.15">
      <c r="A369" s="181">
        <v>5</v>
      </c>
      <c r="B369" s="187">
        <v>39149</v>
      </c>
      <c r="C369" s="180" t="s">
        <v>106</v>
      </c>
      <c r="D369" s="180" t="s">
        <v>107</v>
      </c>
      <c r="E369" s="172">
        <v>3000</v>
      </c>
    </row>
    <row r="370" spans="1:5" ht="15" x14ac:dyDescent="0.15">
      <c r="A370" s="181">
        <v>4</v>
      </c>
      <c r="B370" s="187">
        <v>39149</v>
      </c>
      <c r="C370" s="180" t="s">
        <v>103</v>
      </c>
      <c r="D370" s="180" t="s">
        <v>104</v>
      </c>
      <c r="E370" s="172">
        <v>2800</v>
      </c>
    </row>
    <row r="371" spans="1:5" ht="15" x14ac:dyDescent="0.15">
      <c r="A371" s="181">
        <v>3</v>
      </c>
      <c r="B371" s="187">
        <v>39149</v>
      </c>
      <c r="C371" s="180" t="s">
        <v>101</v>
      </c>
      <c r="D371" s="180" t="s">
        <v>102</v>
      </c>
      <c r="E371" s="172">
        <v>4000</v>
      </c>
    </row>
    <row r="372" spans="1:5" ht="15" x14ac:dyDescent="0.15">
      <c r="A372" s="181">
        <v>2</v>
      </c>
      <c r="B372" s="187">
        <v>39149</v>
      </c>
      <c r="C372" s="180" t="s">
        <v>97</v>
      </c>
      <c r="D372" s="180" t="s">
        <v>98</v>
      </c>
      <c r="E372" s="172">
        <v>2000</v>
      </c>
    </row>
    <row r="373" spans="1:5" ht="15" x14ac:dyDescent="0.15">
      <c r="A373" s="181">
        <v>1</v>
      </c>
      <c r="B373" s="187">
        <v>39149</v>
      </c>
      <c r="C373" s="180" t="s">
        <v>94</v>
      </c>
      <c r="D373" s="180" t="s">
        <v>95</v>
      </c>
      <c r="E373" s="172">
        <v>3500</v>
      </c>
    </row>
    <row r="374" spans="1:5" ht="14" x14ac:dyDescent="0.15">
      <c r="A374" s="181"/>
      <c r="B374" s="187"/>
      <c r="C374" s="180"/>
      <c r="D374" s="180"/>
      <c r="E374" s="172">
        <f>SUM(E4:E373)</f>
        <v>1277395</v>
      </c>
    </row>
  </sheetData>
  <mergeCells count="2">
    <mergeCell ref="B1:E1"/>
    <mergeCell ref="B2:E2"/>
  </mergeCells>
  <pageMargins left="0.7" right="0.7" top="0.75" bottom="0.75" header="0.3" footer="0.3"/>
  <pageSetup paperSize="9" scale="73" fitToHeight="100" orientation="landscape" horizontalDpi="0" verticalDpi="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13845-2D30-A74C-B35F-F3CE45A5A899}">
  <dimension ref="A1:D14"/>
  <sheetViews>
    <sheetView workbookViewId="0">
      <selection sqref="A1:XFD1048576"/>
    </sheetView>
  </sheetViews>
  <sheetFormatPr baseColWidth="10" defaultRowHeight="13" x14ac:dyDescent="0.15"/>
  <cols>
    <col min="1" max="1" width="16.83203125" style="175" bestFit="1" customWidth="1"/>
    <col min="2" max="2" width="10.6640625" style="175" bestFit="1" customWidth="1"/>
    <col min="3" max="3" width="58.33203125" style="175" bestFit="1" customWidth="1"/>
    <col min="4" max="4" width="10.83203125" style="175" customWidth="1"/>
    <col min="5" max="16384" width="10.83203125" style="175"/>
  </cols>
  <sheetData>
    <row r="1" spans="1:4" x14ac:dyDescent="0.15">
      <c r="A1" s="129"/>
      <c r="B1" s="130"/>
      <c r="C1" s="130"/>
      <c r="D1" s="132"/>
    </row>
    <row r="2" spans="1:4" x14ac:dyDescent="0.15">
      <c r="A2" s="129"/>
      <c r="B2" s="130"/>
      <c r="C2" s="130"/>
      <c r="D2" s="132"/>
    </row>
    <row r="3" spans="1:4" x14ac:dyDescent="0.15">
      <c r="A3" s="161"/>
      <c r="B3" s="129"/>
      <c r="C3" s="130"/>
      <c r="D3" s="132"/>
    </row>
    <row r="4" spans="1:4" x14ac:dyDescent="0.15">
      <c r="A4" s="129"/>
      <c r="B4" s="130"/>
      <c r="C4" s="130"/>
      <c r="D4" s="132"/>
    </row>
    <row r="5" spans="1:4" ht="14" x14ac:dyDescent="0.15">
      <c r="A5" s="170"/>
      <c r="B5" s="171"/>
      <c r="C5" s="171"/>
      <c r="D5" s="164"/>
    </row>
    <row r="6" spans="1:4" ht="14" x14ac:dyDescent="0.15">
      <c r="A6" s="170"/>
      <c r="B6" s="171"/>
      <c r="C6" s="171"/>
      <c r="D6" s="164"/>
    </row>
    <row r="7" spans="1:4" ht="14" x14ac:dyDescent="0.15">
      <c r="A7" s="170"/>
      <c r="B7" s="171"/>
      <c r="C7" s="171"/>
      <c r="D7" s="164"/>
    </row>
    <row r="8" spans="1:4" ht="14" x14ac:dyDescent="0.15">
      <c r="A8" s="170"/>
      <c r="B8" s="171"/>
      <c r="C8" s="171"/>
      <c r="D8" s="164"/>
    </row>
    <row r="9" spans="1:4" ht="14" x14ac:dyDescent="0.15">
      <c r="A9" s="170"/>
      <c r="B9" s="171"/>
      <c r="C9" s="171"/>
      <c r="D9" s="164"/>
    </row>
    <row r="10" spans="1:4" ht="14" x14ac:dyDescent="0.15">
      <c r="A10" s="170"/>
      <c r="B10" s="171"/>
      <c r="C10" s="171"/>
      <c r="D10" s="164"/>
    </row>
    <row r="11" spans="1:4" ht="14" x14ac:dyDescent="0.15">
      <c r="A11" s="170"/>
      <c r="B11" s="171"/>
      <c r="C11" s="171"/>
      <c r="D11" s="164"/>
    </row>
    <row r="12" spans="1:4" ht="14" x14ac:dyDescent="0.15">
      <c r="A12" s="173"/>
      <c r="B12" s="174"/>
      <c r="C12" s="174"/>
      <c r="D12" s="169"/>
    </row>
    <row r="13" spans="1:4" ht="14" x14ac:dyDescent="0.15">
      <c r="A13" s="173"/>
      <c r="B13" s="174"/>
      <c r="C13" s="174"/>
      <c r="D13" s="172"/>
    </row>
    <row r="14" spans="1:4" x14ac:dyDescent="0.15">
      <c r="A14" s="176"/>
      <c r="B14" s="176"/>
      <c r="C14" s="176"/>
      <c r="D14" s="11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C2388-651C-0042-8DC3-335FE636775D}">
  <dimension ref="A1:E267"/>
  <sheetViews>
    <sheetView workbookViewId="0">
      <selection sqref="A1:XFD1048576"/>
    </sheetView>
  </sheetViews>
  <sheetFormatPr baseColWidth="10" defaultRowHeight="13" x14ac:dyDescent="0.15"/>
  <cols>
    <col min="1" max="1" width="10.83203125" style="143"/>
    <col min="2" max="2" width="16.83203125" style="143" bestFit="1" customWidth="1"/>
    <col min="3" max="3" width="37.1640625" style="143" bestFit="1" customWidth="1"/>
    <col min="4" max="4" width="44.1640625" style="143" customWidth="1"/>
    <col min="5" max="5" width="17.6640625" style="143" customWidth="1"/>
  </cols>
  <sheetData>
    <row r="1" spans="1:5" ht="23" x14ac:dyDescent="0.15">
      <c r="A1" s="65"/>
      <c r="B1" s="226"/>
      <c r="C1" s="227"/>
      <c r="D1" s="227"/>
      <c r="E1" s="227"/>
    </row>
    <row r="2" spans="1:5" ht="14" x14ac:dyDescent="0.15">
      <c r="A2" s="65"/>
      <c r="B2" s="234"/>
      <c r="C2" s="235"/>
      <c r="D2" s="235"/>
      <c r="E2" s="235"/>
    </row>
    <row r="4" spans="1:5" x14ac:dyDescent="0.15">
      <c r="A4" s="140"/>
      <c r="B4" s="148"/>
      <c r="C4" s="130"/>
      <c r="D4" s="130"/>
      <c r="E4" s="149"/>
    </row>
    <row r="5" spans="1:5" x14ac:dyDescent="0.15">
      <c r="A5" s="140"/>
      <c r="B5" s="148"/>
      <c r="C5" s="130"/>
      <c r="D5" s="130"/>
      <c r="E5" s="149"/>
    </row>
    <row r="6" spans="1:5" x14ac:dyDescent="0.15">
      <c r="A6" s="141"/>
      <c r="B6" s="142"/>
      <c r="C6" s="117"/>
      <c r="D6" s="145"/>
      <c r="E6" s="144"/>
    </row>
    <row r="7" spans="1:5" x14ac:dyDescent="0.15">
      <c r="A7" s="141"/>
      <c r="B7" s="142"/>
      <c r="C7" s="117"/>
      <c r="D7" s="145"/>
      <c r="E7" s="144"/>
    </row>
    <row r="8" spans="1:5" x14ac:dyDescent="0.15">
      <c r="A8" s="141"/>
      <c r="B8" s="142"/>
      <c r="C8" s="117"/>
      <c r="D8" s="145"/>
      <c r="E8" s="144"/>
    </row>
    <row r="9" spans="1:5" x14ac:dyDescent="0.15">
      <c r="A9" s="141"/>
      <c r="B9" s="142"/>
      <c r="C9" s="117"/>
      <c r="D9" s="145"/>
      <c r="E9" s="144"/>
    </row>
    <row r="10" spans="1:5" x14ac:dyDescent="0.15">
      <c r="A10" s="141"/>
      <c r="B10" s="142"/>
      <c r="C10" s="117"/>
      <c r="D10" s="145"/>
      <c r="E10" s="144"/>
    </row>
    <row r="11" spans="1:5" x14ac:dyDescent="0.15">
      <c r="A11" s="141"/>
      <c r="B11" s="142"/>
      <c r="C11" s="117"/>
      <c r="D11" s="145"/>
      <c r="E11" s="144"/>
    </row>
    <row r="12" spans="1:5" x14ac:dyDescent="0.15">
      <c r="A12" s="141"/>
      <c r="B12" s="142"/>
      <c r="C12" s="117"/>
      <c r="D12" s="121"/>
      <c r="E12" s="144"/>
    </row>
    <row r="13" spans="1:5" x14ac:dyDescent="0.15">
      <c r="A13" s="141"/>
      <c r="B13" s="142"/>
      <c r="C13" s="126"/>
      <c r="D13" s="121"/>
      <c r="E13" s="144"/>
    </row>
    <row r="14" spans="1:5" x14ac:dyDescent="0.15">
      <c r="A14" s="62"/>
      <c r="B14" s="129"/>
      <c r="C14" s="130"/>
      <c r="D14" s="130"/>
      <c r="E14" s="132"/>
    </row>
    <row r="15" spans="1:5" x14ac:dyDescent="0.15">
      <c r="A15" s="62"/>
      <c r="B15" s="129"/>
      <c r="C15" s="130"/>
      <c r="D15" s="130"/>
      <c r="E15" s="132"/>
    </row>
    <row r="16" spans="1:5" x14ac:dyDescent="0.15">
      <c r="A16" s="62"/>
      <c r="B16" s="129"/>
      <c r="C16" s="130"/>
      <c r="D16" s="130"/>
      <c r="E16" s="132"/>
    </row>
    <row r="17" spans="1:5" x14ac:dyDescent="0.15">
      <c r="A17" s="62"/>
      <c r="B17" s="129"/>
      <c r="C17" s="130"/>
      <c r="D17" s="130"/>
      <c r="E17" s="132"/>
    </row>
    <row r="18" spans="1:5" x14ac:dyDescent="0.15">
      <c r="A18" s="62"/>
      <c r="B18" s="129"/>
      <c r="C18" s="130"/>
      <c r="D18" s="130"/>
      <c r="E18" s="132"/>
    </row>
    <row r="19" spans="1:5" x14ac:dyDescent="0.15">
      <c r="A19" s="62"/>
      <c r="B19" s="129"/>
      <c r="C19" s="130"/>
      <c r="D19" s="130"/>
      <c r="E19" s="132"/>
    </row>
    <row r="20" spans="1:5" x14ac:dyDescent="0.15">
      <c r="A20" s="62"/>
      <c r="B20" s="129"/>
      <c r="C20" s="130"/>
      <c r="D20" s="130"/>
      <c r="E20" s="132"/>
    </row>
    <row r="21" spans="1:5" x14ac:dyDescent="0.15">
      <c r="A21" s="62"/>
      <c r="B21" s="129"/>
      <c r="C21" s="130"/>
      <c r="D21" s="130"/>
      <c r="E21" s="132"/>
    </row>
    <row r="22" spans="1:5" x14ac:dyDescent="0.15">
      <c r="A22" s="62"/>
      <c r="B22" s="129"/>
      <c r="C22" s="130"/>
      <c r="D22" s="130"/>
      <c r="E22" s="132"/>
    </row>
    <row r="23" spans="1:5" x14ac:dyDescent="0.15">
      <c r="A23" s="62"/>
      <c r="B23" s="129"/>
      <c r="C23" s="130"/>
      <c r="D23" s="130"/>
      <c r="E23" s="132"/>
    </row>
    <row r="24" spans="1:5" x14ac:dyDescent="0.15">
      <c r="A24" s="62"/>
      <c r="B24" s="129"/>
      <c r="C24" s="130"/>
      <c r="D24" s="130"/>
      <c r="E24" s="132"/>
    </row>
    <row r="25" spans="1:5" x14ac:dyDescent="0.15">
      <c r="A25" s="62"/>
      <c r="B25" s="129"/>
      <c r="C25" s="130"/>
      <c r="D25" s="130"/>
      <c r="E25" s="132"/>
    </row>
    <row r="26" spans="1:5" x14ac:dyDescent="0.15">
      <c r="A26" s="62"/>
      <c r="B26" s="129"/>
      <c r="C26" s="130"/>
      <c r="D26" s="130"/>
      <c r="E26" s="132"/>
    </row>
    <row r="27" spans="1:5" x14ac:dyDescent="0.15">
      <c r="A27" s="62"/>
      <c r="B27" s="129"/>
      <c r="C27" s="130"/>
      <c r="D27" s="130"/>
      <c r="E27" s="132"/>
    </row>
    <row r="28" spans="1:5" x14ac:dyDescent="0.15">
      <c r="A28" s="95"/>
      <c r="B28" s="125"/>
      <c r="C28" s="126"/>
      <c r="D28" s="126"/>
      <c r="E28" s="127"/>
    </row>
    <row r="29" spans="1:5" x14ac:dyDescent="0.15">
      <c r="A29" s="95"/>
      <c r="B29" s="125"/>
      <c r="C29" s="126"/>
      <c r="D29" s="126"/>
      <c r="E29" s="127"/>
    </row>
    <row r="30" spans="1:5" x14ac:dyDescent="0.15">
      <c r="A30" s="62"/>
      <c r="B30" s="123"/>
      <c r="C30" s="121"/>
      <c r="D30" s="121"/>
      <c r="E30" s="124"/>
    </row>
    <row r="31" spans="1:5" x14ac:dyDescent="0.15">
      <c r="A31" s="62"/>
      <c r="B31" s="123"/>
      <c r="C31" s="121"/>
      <c r="D31" s="121"/>
      <c r="E31" s="124"/>
    </row>
    <row r="32" spans="1:5" x14ac:dyDescent="0.15">
      <c r="A32" s="62"/>
      <c r="B32" s="123"/>
      <c r="C32" s="121"/>
      <c r="D32" s="121"/>
      <c r="E32" s="124"/>
    </row>
    <row r="33" spans="1:5" x14ac:dyDescent="0.15">
      <c r="A33" s="62"/>
      <c r="B33" s="64"/>
      <c r="C33" s="65"/>
      <c r="D33" s="65"/>
      <c r="E33" s="110"/>
    </row>
    <row r="34" spans="1:5" x14ac:dyDescent="0.15">
      <c r="A34" s="62"/>
      <c r="B34" s="64"/>
      <c r="C34" s="65"/>
      <c r="D34" s="65"/>
      <c r="E34" s="110"/>
    </row>
    <row r="35" spans="1:5" x14ac:dyDescent="0.15">
      <c r="A35" s="62"/>
      <c r="B35" s="64"/>
      <c r="C35" s="65"/>
      <c r="D35" s="65"/>
      <c r="E35" s="110"/>
    </row>
    <row r="36" spans="1:5" x14ac:dyDescent="0.15">
      <c r="A36" s="62"/>
      <c r="B36" s="64"/>
      <c r="C36" s="65"/>
      <c r="D36" s="65"/>
      <c r="E36" s="110"/>
    </row>
    <row r="37" spans="1:5" x14ac:dyDescent="0.15">
      <c r="A37" s="62"/>
      <c r="B37" s="64"/>
      <c r="C37" s="65"/>
      <c r="D37" s="65"/>
      <c r="E37" s="110"/>
    </row>
    <row r="38" spans="1:5" x14ac:dyDescent="0.15">
      <c r="A38" s="62"/>
      <c r="B38" s="64"/>
      <c r="C38" s="65"/>
      <c r="D38" s="65"/>
      <c r="E38" s="110"/>
    </row>
    <row r="39" spans="1:5" x14ac:dyDescent="0.15">
      <c r="A39" s="62"/>
      <c r="B39" s="64"/>
      <c r="C39" s="65"/>
      <c r="D39" s="65"/>
      <c r="E39" s="110"/>
    </row>
    <row r="40" spans="1:5" x14ac:dyDescent="0.15">
      <c r="A40" s="62"/>
      <c r="B40" s="64"/>
      <c r="C40" s="65"/>
      <c r="D40" s="65"/>
      <c r="E40" s="110"/>
    </row>
    <row r="41" spans="1:5" x14ac:dyDescent="0.15">
      <c r="A41" s="62"/>
      <c r="B41" s="64"/>
      <c r="C41" s="65"/>
      <c r="D41" s="65"/>
      <c r="E41" s="110"/>
    </row>
    <row r="42" spans="1:5" x14ac:dyDescent="0.15">
      <c r="A42" s="62"/>
      <c r="B42" s="64"/>
      <c r="C42" s="65"/>
      <c r="D42" s="121"/>
      <c r="E42" s="110"/>
    </row>
    <row r="43" spans="1:5" x14ac:dyDescent="0.15">
      <c r="A43" s="62"/>
      <c r="B43" s="64"/>
      <c r="C43" s="65"/>
      <c r="D43" s="65"/>
      <c r="E43" s="110"/>
    </row>
    <row r="44" spans="1:5" x14ac:dyDescent="0.15">
      <c r="A44" s="112"/>
      <c r="B44" s="119"/>
      <c r="C44" s="87"/>
      <c r="D44" s="113"/>
      <c r="E44" s="114"/>
    </row>
    <row r="45" spans="1:5" x14ac:dyDescent="0.15">
      <c r="A45" s="112"/>
      <c r="B45" s="119"/>
      <c r="C45" s="87"/>
      <c r="D45" s="113"/>
      <c r="E45" s="114"/>
    </row>
    <row r="46" spans="1:5" x14ac:dyDescent="0.15">
      <c r="A46" s="112"/>
      <c r="B46" s="119"/>
      <c r="C46" s="87"/>
      <c r="D46" s="115"/>
      <c r="E46" s="114"/>
    </row>
    <row r="47" spans="1:5" x14ac:dyDescent="0.15">
      <c r="A47" s="112"/>
      <c r="B47" s="119"/>
      <c r="C47" s="87"/>
      <c r="D47" s="113"/>
      <c r="E47" s="114"/>
    </row>
    <row r="48" spans="1:5" x14ac:dyDescent="0.15">
      <c r="A48" s="112"/>
      <c r="B48" s="119"/>
      <c r="C48" s="87"/>
      <c r="D48" s="113"/>
      <c r="E48" s="114"/>
    </row>
    <row r="49" spans="1:5" x14ac:dyDescent="0.15">
      <c r="A49" s="95"/>
      <c r="B49" s="120"/>
      <c r="C49" s="117"/>
      <c r="D49" s="115"/>
      <c r="E49" s="114"/>
    </row>
    <row r="50" spans="1:5" x14ac:dyDescent="0.15">
      <c r="A50" s="112"/>
      <c r="B50" s="119"/>
      <c r="C50" s="87"/>
      <c r="D50" s="113"/>
      <c r="E50" s="114"/>
    </row>
    <row r="51" spans="1:5" x14ac:dyDescent="0.15">
      <c r="A51" s="112"/>
      <c r="B51" s="119"/>
      <c r="C51" s="87"/>
      <c r="D51" s="113"/>
      <c r="E51" s="114"/>
    </row>
    <row r="52" spans="1:5" x14ac:dyDescent="0.15">
      <c r="A52" s="112"/>
      <c r="B52" s="119"/>
      <c r="C52" s="87"/>
      <c r="D52" s="113"/>
      <c r="E52" s="114"/>
    </row>
    <row r="53" spans="1:5" x14ac:dyDescent="0.15">
      <c r="A53" s="112"/>
      <c r="B53" s="119"/>
      <c r="C53" s="87"/>
      <c r="D53" s="113"/>
      <c r="E53" s="114"/>
    </row>
    <row r="54" spans="1:5" x14ac:dyDescent="0.15">
      <c r="A54" s="62"/>
      <c r="B54" s="64"/>
      <c r="C54" s="118"/>
      <c r="D54" s="65"/>
      <c r="E54" s="110"/>
    </row>
    <row r="55" spans="1:5" x14ac:dyDescent="0.15">
      <c r="A55" s="62"/>
      <c r="B55" s="64"/>
      <c r="C55" s="118"/>
      <c r="D55" s="65"/>
      <c r="E55" s="110"/>
    </row>
    <row r="56" spans="1:5" x14ac:dyDescent="0.15">
      <c r="A56" s="62"/>
      <c r="B56" s="64"/>
      <c r="C56" s="118"/>
      <c r="D56" s="65"/>
      <c r="E56" s="110"/>
    </row>
    <row r="57" spans="1:5" x14ac:dyDescent="0.15">
      <c r="A57" s="62"/>
      <c r="B57" s="64"/>
      <c r="C57" s="118"/>
      <c r="D57" s="65"/>
      <c r="E57" s="110"/>
    </row>
    <row r="58" spans="1:5" x14ac:dyDescent="0.15">
      <c r="A58" s="62"/>
      <c r="B58" s="64"/>
      <c r="C58" s="65"/>
      <c r="D58" s="65"/>
      <c r="E58" s="110"/>
    </row>
    <row r="59" spans="1:5" x14ac:dyDescent="0.15">
      <c r="A59" s="62"/>
      <c r="B59" s="64"/>
      <c r="C59" s="65"/>
      <c r="D59" s="65"/>
      <c r="E59" s="110"/>
    </row>
    <row r="60" spans="1:5" x14ac:dyDescent="0.15">
      <c r="A60" s="62"/>
      <c r="B60" s="64"/>
      <c r="C60" s="65"/>
      <c r="D60" s="65"/>
      <c r="E60" s="110"/>
    </row>
    <row r="61" spans="1:5" x14ac:dyDescent="0.15">
      <c r="A61" s="62"/>
      <c r="B61" s="64"/>
      <c r="C61" s="65"/>
      <c r="D61" s="65"/>
      <c r="E61" s="110"/>
    </row>
    <row r="62" spans="1:5" x14ac:dyDescent="0.15">
      <c r="A62" s="62"/>
      <c r="B62" s="64"/>
      <c r="C62" s="65"/>
      <c r="D62" s="65"/>
      <c r="E62" s="110"/>
    </row>
    <row r="63" spans="1:5" x14ac:dyDescent="0.15">
      <c r="A63" s="62"/>
      <c r="B63" s="64"/>
      <c r="C63" s="65"/>
      <c r="D63" s="65"/>
      <c r="E63" s="110"/>
    </row>
    <row r="64" spans="1:5" x14ac:dyDescent="0.15">
      <c r="A64" s="62"/>
      <c r="B64" s="64"/>
      <c r="C64" s="65"/>
      <c r="D64" s="65"/>
      <c r="E64" s="110"/>
    </row>
    <row r="65" spans="1:5" x14ac:dyDescent="0.15">
      <c r="A65" s="62"/>
      <c r="B65" s="64"/>
      <c r="C65" s="121"/>
      <c r="D65" s="65"/>
      <c r="E65" s="110"/>
    </row>
    <row r="66" spans="1:5" x14ac:dyDescent="0.15">
      <c r="A66" s="62"/>
      <c r="B66" s="64"/>
      <c r="C66" s="121"/>
      <c r="D66" s="65"/>
      <c r="E66" s="110"/>
    </row>
    <row r="67" spans="1:5" x14ac:dyDescent="0.15">
      <c r="A67" s="62"/>
      <c r="B67" s="64"/>
      <c r="C67" s="65"/>
      <c r="D67" s="65"/>
      <c r="E67" s="110"/>
    </row>
    <row r="68" spans="1:5" x14ac:dyDescent="0.15">
      <c r="A68" s="62"/>
      <c r="B68" s="64"/>
      <c r="C68" s="65"/>
      <c r="D68" s="65"/>
      <c r="E68" s="110"/>
    </row>
    <row r="69" spans="1:5" x14ac:dyDescent="0.15">
      <c r="A69" s="62"/>
      <c r="B69" s="64"/>
      <c r="C69" s="65"/>
      <c r="D69" s="65"/>
      <c r="E69" s="110"/>
    </row>
    <row r="70" spans="1:5" x14ac:dyDescent="0.15">
      <c r="A70" s="62"/>
      <c r="B70" s="64"/>
      <c r="C70" s="65"/>
      <c r="D70" s="65"/>
      <c r="E70" s="110"/>
    </row>
    <row r="71" spans="1:5" x14ac:dyDescent="0.15">
      <c r="A71" s="62"/>
      <c r="B71" s="64"/>
      <c r="C71" s="65"/>
      <c r="D71" s="65"/>
      <c r="E71" s="110"/>
    </row>
    <row r="72" spans="1:5" x14ac:dyDescent="0.15">
      <c r="A72" s="62"/>
      <c r="B72" s="64"/>
      <c r="C72" s="65"/>
      <c r="D72" s="65"/>
      <c r="E72" s="110"/>
    </row>
    <row r="73" spans="1:5" x14ac:dyDescent="0.15">
      <c r="A73" s="62"/>
      <c r="B73" s="64"/>
      <c r="C73" s="65"/>
      <c r="D73" s="65"/>
      <c r="E73" s="110"/>
    </row>
    <row r="74" spans="1:5" x14ac:dyDescent="0.15">
      <c r="A74" s="62"/>
      <c r="B74" s="64"/>
      <c r="C74" s="65"/>
      <c r="D74" s="65"/>
      <c r="E74" s="110"/>
    </row>
    <row r="75" spans="1:5" x14ac:dyDescent="0.15">
      <c r="A75" s="62"/>
      <c r="B75" s="64"/>
      <c r="C75" s="65"/>
      <c r="D75" s="65"/>
      <c r="E75" s="110"/>
    </row>
    <row r="76" spans="1:5" x14ac:dyDescent="0.15">
      <c r="A76" s="62"/>
      <c r="B76" s="64"/>
      <c r="C76" s="65"/>
      <c r="D76" s="65"/>
      <c r="E76" s="110"/>
    </row>
    <row r="77" spans="1:5" x14ac:dyDescent="0.15">
      <c r="A77" s="62"/>
      <c r="B77" s="64"/>
      <c r="C77" s="65"/>
      <c r="D77" s="65"/>
      <c r="E77" s="110"/>
    </row>
    <row r="78" spans="1:5" x14ac:dyDescent="0.15">
      <c r="A78" s="62"/>
      <c r="B78" s="64"/>
      <c r="C78" s="65"/>
      <c r="D78" s="65"/>
      <c r="E78" s="110"/>
    </row>
    <row r="79" spans="1:5" x14ac:dyDescent="0.15">
      <c r="A79" s="62"/>
      <c r="B79" s="64"/>
      <c r="C79" s="65"/>
      <c r="D79" s="65"/>
      <c r="E79" s="110"/>
    </row>
    <row r="80" spans="1:5" x14ac:dyDescent="0.15">
      <c r="A80" s="62"/>
      <c r="B80" s="64"/>
      <c r="C80" s="65"/>
      <c r="D80" s="65"/>
      <c r="E80" s="110"/>
    </row>
    <row r="81" spans="1:5" x14ac:dyDescent="0.15">
      <c r="A81" s="62"/>
      <c r="B81" s="64"/>
      <c r="C81" s="65"/>
      <c r="D81" s="65"/>
      <c r="E81" s="110"/>
    </row>
    <row r="82" spans="1:5" x14ac:dyDescent="0.15">
      <c r="A82" s="62"/>
      <c r="B82" s="64"/>
      <c r="C82" s="65"/>
      <c r="D82" s="65"/>
      <c r="E82" s="110"/>
    </row>
    <row r="83" spans="1:5" x14ac:dyDescent="0.15">
      <c r="A83" s="62"/>
      <c r="B83" s="64"/>
      <c r="C83" s="65"/>
      <c r="D83" s="65"/>
      <c r="E83" s="110"/>
    </row>
    <row r="84" spans="1:5" x14ac:dyDescent="0.15">
      <c r="A84" s="62"/>
      <c r="B84" s="64"/>
      <c r="C84" s="65"/>
      <c r="D84" s="65"/>
      <c r="E84" s="110"/>
    </row>
    <row r="85" spans="1:5" x14ac:dyDescent="0.15">
      <c r="A85" s="62"/>
      <c r="B85" s="64"/>
      <c r="C85" s="65"/>
      <c r="D85" s="65"/>
      <c r="E85" s="110"/>
    </row>
    <row r="86" spans="1:5" x14ac:dyDescent="0.15">
      <c r="A86" s="62"/>
      <c r="B86" s="64"/>
      <c r="C86" s="65"/>
      <c r="D86" s="65"/>
      <c r="E86" s="110"/>
    </row>
    <row r="87" spans="1:5" x14ac:dyDescent="0.15">
      <c r="A87" s="62"/>
      <c r="B87" s="64"/>
      <c r="C87" s="65"/>
      <c r="D87" s="65"/>
      <c r="E87" s="110"/>
    </row>
    <row r="88" spans="1:5" x14ac:dyDescent="0.15">
      <c r="A88" s="62"/>
      <c r="B88" s="64"/>
      <c r="C88" s="65"/>
      <c r="D88" s="65"/>
      <c r="E88" s="110"/>
    </row>
    <row r="89" spans="1:5" x14ac:dyDescent="0.15">
      <c r="A89" s="62"/>
      <c r="B89" s="64"/>
      <c r="C89" s="65"/>
      <c r="D89" s="65"/>
      <c r="E89" s="110"/>
    </row>
    <row r="90" spans="1:5" x14ac:dyDescent="0.15">
      <c r="A90" s="62"/>
      <c r="B90" s="64"/>
      <c r="C90" s="65"/>
      <c r="D90" s="65"/>
      <c r="E90" s="110"/>
    </row>
    <row r="91" spans="1:5" x14ac:dyDescent="0.15">
      <c r="A91" s="62"/>
      <c r="B91" s="64"/>
      <c r="C91" s="65"/>
      <c r="D91" s="65"/>
      <c r="E91" s="110"/>
    </row>
    <row r="92" spans="1:5" x14ac:dyDescent="0.15">
      <c r="A92" s="62"/>
      <c r="B92" s="64"/>
      <c r="C92" s="65"/>
      <c r="D92" s="65"/>
      <c r="E92" s="110"/>
    </row>
    <row r="93" spans="1:5" x14ac:dyDescent="0.15">
      <c r="A93" s="62"/>
      <c r="B93" s="64"/>
      <c r="C93" s="65"/>
      <c r="D93" s="65"/>
      <c r="E93" s="110"/>
    </row>
    <row r="94" spans="1:5" x14ac:dyDescent="0.15">
      <c r="A94" s="62"/>
      <c r="B94" s="64"/>
      <c r="C94" s="65"/>
      <c r="D94" s="65"/>
      <c r="E94" s="110"/>
    </row>
    <row r="95" spans="1:5" x14ac:dyDescent="0.15">
      <c r="A95" s="62"/>
      <c r="B95" s="64"/>
      <c r="C95" s="65"/>
      <c r="D95" s="65"/>
      <c r="E95" s="110"/>
    </row>
    <row r="96" spans="1:5" x14ac:dyDescent="0.15">
      <c r="A96" s="62"/>
      <c r="B96" s="64"/>
      <c r="C96" s="65"/>
      <c r="D96" s="65"/>
      <c r="E96" s="110"/>
    </row>
    <row r="97" spans="1:5" x14ac:dyDescent="0.15">
      <c r="A97" s="62"/>
      <c r="B97" s="64"/>
      <c r="C97" s="65"/>
      <c r="D97" s="65"/>
      <c r="E97" s="110"/>
    </row>
    <row r="98" spans="1:5" x14ac:dyDescent="0.15">
      <c r="A98" s="62"/>
      <c r="B98" s="64"/>
      <c r="C98" s="65"/>
      <c r="D98" s="65"/>
      <c r="E98" s="110"/>
    </row>
    <row r="99" spans="1:5" x14ac:dyDescent="0.15">
      <c r="A99" s="62"/>
      <c r="B99" s="64"/>
      <c r="C99" s="65"/>
      <c r="D99" s="65"/>
      <c r="E99" s="110"/>
    </row>
    <row r="100" spans="1:5" x14ac:dyDescent="0.15">
      <c r="A100" s="62"/>
      <c r="B100" s="64"/>
      <c r="C100" s="65"/>
      <c r="D100" s="65"/>
      <c r="E100" s="110"/>
    </row>
    <row r="101" spans="1:5" x14ac:dyDescent="0.15">
      <c r="A101" s="62"/>
      <c r="B101" s="64"/>
      <c r="C101" s="65"/>
      <c r="D101" s="65"/>
      <c r="E101" s="110"/>
    </row>
    <row r="102" spans="1:5" x14ac:dyDescent="0.15">
      <c r="A102" s="62"/>
      <c r="B102" s="64"/>
      <c r="C102" s="65"/>
      <c r="D102" s="65"/>
      <c r="E102" s="110"/>
    </row>
    <row r="103" spans="1:5" x14ac:dyDescent="0.15">
      <c r="A103" s="62"/>
      <c r="B103" s="64"/>
      <c r="C103" s="65"/>
      <c r="D103" s="65"/>
      <c r="E103" s="110"/>
    </row>
    <row r="104" spans="1:5" x14ac:dyDescent="0.15">
      <c r="A104" s="62"/>
      <c r="B104" s="64"/>
      <c r="C104" s="65"/>
      <c r="D104" s="65"/>
      <c r="E104" s="110"/>
    </row>
    <row r="105" spans="1:5" x14ac:dyDescent="0.15">
      <c r="A105" s="62"/>
      <c r="B105" s="64"/>
      <c r="C105" s="65"/>
      <c r="D105" s="65"/>
      <c r="E105" s="110"/>
    </row>
    <row r="106" spans="1:5" x14ac:dyDescent="0.15">
      <c r="A106" s="62"/>
      <c r="B106" s="64"/>
      <c r="C106" s="65"/>
      <c r="D106" s="65"/>
      <c r="E106" s="110"/>
    </row>
    <row r="107" spans="1:5" x14ac:dyDescent="0.15">
      <c r="A107" s="62"/>
      <c r="B107" s="64"/>
      <c r="C107" s="65"/>
      <c r="D107" s="65"/>
      <c r="E107" s="110"/>
    </row>
    <row r="108" spans="1:5" x14ac:dyDescent="0.15">
      <c r="A108" s="62"/>
      <c r="B108" s="64"/>
      <c r="C108" s="65"/>
      <c r="D108" s="65"/>
      <c r="E108" s="110"/>
    </row>
    <row r="109" spans="1:5" x14ac:dyDescent="0.15">
      <c r="A109" s="62"/>
      <c r="B109" s="64"/>
      <c r="C109" s="65"/>
      <c r="D109" s="65"/>
      <c r="E109" s="110"/>
    </row>
    <row r="110" spans="1:5" x14ac:dyDescent="0.15">
      <c r="A110" s="62"/>
      <c r="B110" s="64"/>
      <c r="C110" s="65"/>
      <c r="D110" s="65"/>
      <c r="E110" s="110"/>
    </row>
    <row r="111" spans="1:5" x14ac:dyDescent="0.15">
      <c r="A111" s="62"/>
      <c r="B111" s="64"/>
      <c r="C111" s="65"/>
      <c r="D111" s="65"/>
      <c r="E111" s="110"/>
    </row>
    <row r="112" spans="1:5" x14ac:dyDescent="0.15">
      <c r="A112" s="62"/>
      <c r="B112" s="64"/>
      <c r="C112" s="65"/>
      <c r="D112" s="65"/>
      <c r="E112" s="110"/>
    </row>
    <row r="113" spans="1:5" x14ac:dyDescent="0.15">
      <c r="A113" s="62"/>
      <c r="B113" s="64"/>
      <c r="C113" s="65"/>
      <c r="D113" s="65"/>
      <c r="E113" s="110"/>
    </row>
    <row r="114" spans="1:5" x14ac:dyDescent="0.15">
      <c r="A114" s="62"/>
      <c r="B114" s="64"/>
      <c r="C114" s="65"/>
      <c r="D114" s="65"/>
      <c r="E114" s="110"/>
    </row>
    <row r="115" spans="1:5" x14ac:dyDescent="0.15">
      <c r="A115" s="62"/>
      <c r="B115" s="64"/>
      <c r="C115" s="65"/>
      <c r="D115" s="65"/>
      <c r="E115" s="110"/>
    </row>
    <row r="116" spans="1:5" x14ac:dyDescent="0.15">
      <c r="A116" s="62"/>
      <c r="B116" s="64"/>
      <c r="C116" s="65"/>
      <c r="D116" s="65"/>
      <c r="E116" s="110"/>
    </row>
    <row r="117" spans="1:5" x14ac:dyDescent="0.15">
      <c r="A117" s="62"/>
      <c r="B117" s="64"/>
      <c r="C117" s="65"/>
      <c r="D117" s="65"/>
      <c r="E117" s="110"/>
    </row>
    <row r="118" spans="1:5" x14ac:dyDescent="0.15">
      <c r="A118" s="62"/>
      <c r="B118" s="64"/>
      <c r="C118" s="65"/>
      <c r="D118" s="65"/>
      <c r="E118" s="110"/>
    </row>
    <row r="119" spans="1:5" x14ac:dyDescent="0.15">
      <c r="A119" s="62"/>
      <c r="B119" s="64"/>
      <c r="C119" s="65"/>
      <c r="D119" s="65"/>
      <c r="E119" s="110"/>
    </row>
    <row r="120" spans="1:5" x14ac:dyDescent="0.15">
      <c r="A120" s="62"/>
      <c r="B120" s="64"/>
      <c r="C120" s="65"/>
      <c r="D120" s="65"/>
      <c r="E120" s="110"/>
    </row>
    <row r="121" spans="1:5" x14ac:dyDescent="0.15">
      <c r="A121" s="62"/>
      <c r="B121" s="64"/>
      <c r="C121" s="65"/>
      <c r="D121" s="65"/>
      <c r="E121" s="110"/>
    </row>
    <row r="122" spans="1:5" x14ac:dyDescent="0.15">
      <c r="A122" s="62"/>
      <c r="B122" s="64"/>
      <c r="C122" s="65"/>
      <c r="D122" s="65"/>
      <c r="E122" s="110"/>
    </row>
    <row r="123" spans="1:5" x14ac:dyDescent="0.15">
      <c r="A123" s="62"/>
      <c r="B123" s="64"/>
      <c r="C123" s="65"/>
      <c r="D123" s="65"/>
      <c r="E123" s="110"/>
    </row>
    <row r="124" spans="1:5" x14ac:dyDescent="0.15">
      <c r="A124" s="62"/>
      <c r="B124" s="64"/>
      <c r="C124" s="65"/>
      <c r="D124" s="65"/>
      <c r="E124" s="110"/>
    </row>
    <row r="125" spans="1:5" x14ac:dyDescent="0.15">
      <c r="A125" s="62"/>
      <c r="B125" s="64"/>
      <c r="C125" s="65"/>
      <c r="D125" s="65"/>
      <c r="E125" s="110"/>
    </row>
    <row r="126" spans="1:5" x14ac:dyDescent="0.15">
      <c r="A126" s="62"/>
      <c r="B126" s="64"/>
      <c r="C126" s="65"/>
      <c r="D126" s="65"/>
      <c r="E126" s="110"/>
    </row>
    <row r="127" spans="1:5" x14ac:dyDescent="0.15">
      <c r="A127" s="62"/>
      <c r="B127" s="64"/>
      <c r="C127" s="65"/>
      <c r="D127" s="65"/>
      <c r="E127" s="110"/>
    </row>
    <row r="128" spans="1:5" x14ac:dyDescent="0.15">
      <c r="A128" s="62"/>
      <c r="B128" s="64"/>
      <c r="C128" s="65"/>
      <c r="D128" s="65"/>
      <c r="E128" s="110"/>
    </row>
    <row r="129" spans="1:5" x14ac:dyDescent="0.15">
      <c r="A129" s="62"/>
      <c r="B129" s="64"/>
      <c r="C129" s="65"/>
      <c r="D129" s="65"/>
      <c r="E129" s="110"/>
    </row>
    <row r="130" spans="1:5" x14ac:dyDescent="0.15">
      <c r="A130" s="62"/>
      <c r="B130" s="64"/>
      <c r="C130" s="65"/>
      <c r="D130" s="65"/>
      <c r="E130" s="110"/>
    </row>
    <row r="131" spans="1:5" x14ac:dyDescent="0.15">
      <c r="A131" s="62"/>
      <c r="B131" s="64"/>
      <c r="C131" s="65"/>
      <c r="D131" s="65"/>
      <c r="E131" s="110"/>
    </row>
    <row r="132" spans="1:5" x14ac:dyDescent="0.15">
      <c r="A132" s="62"/>
      <c r="B132" s="64"/>
      <c r="C132" s="65"/>
      <c r="D132" s="65"/>
      <c r="E132" s="110"/>
    </row>
    <row r="133" spans="1:5" x14ac:dyDescent="0.15">
      <c r="A133" s="62"/>
      <c r="B133" s="64"/>
      <c r="C133" s="65"/>
      <c r="D133" s="65"/>
      <c r="E133" s="110"/>
    </row>
    <row r="134" spans="1:5" x14ac:dyDescent="0.15">
      <c r="A134" s="62"/>
      <c r="B134" s="64"/>
      <c r="C134" s="65"/>
      <c r="D134" s="65"/>
      <c r="E134" s="110"/>
    </row>
    <row r="135" spans="1:5" x14ac:dyDescent="0.15">
      <c r="A135" s="62"/>
      <c r="B135" s="64"/>
      <c r="C135" s="65"/>
      <c r="D135" s="65"/>
      <c r="E135" s="110"/>
    </row>
    <row r="136" spans="1:5" x14ac:dyDescent="0.15">
      <c r="A136" s="62"/>
      <c r="B136" s="64"/>
      <c r="C136" s="65"/>
      <c r="D136" s="65"/>
      <c r="E136" s="110"/>
    </row>
    <row r="137" spans="1:5" x14ac:dyDescent="0.15">
      <c r="A137" s="62"/>
      <c r="B137" s="64"/>
      <c r="C137" s="65"/>
      <c r="D137" s="65"/>
      <c r="E137" s="110"/>
    </row>
    <row r="138" spans="1:5" x14ac:dyDescent="0.15">
      <c r="A138" s="62"/>
      <c r="B138" s="64"/>
      <c r="C138" s="65"/>
      <c r="D138" s="65"/>
      <c r="E138" s="110"/>
    </row>
    <row r="139" spans="1:5" x14ac:dyDescent="0.15">
      <c r="A139" s="62"/>
      <c r="B139" s="64"/>
      <c r="C139" s="65"/>
      <c r="D139" s="65"/>
      <c r="E139" s="110"/>
    </row>
    <row r="140" spans="1:5" x14ac:dyDescent="0.15">
      <c r="A140" s="62"/>
      <c r="B140" s="64"/>
      <c r="C140" s="65"/>
      <c r="D140" s="65"/>
      <c r="E140" s="110"/>
    </row>
    <row r="141" spans="1:5" x14ac:dyDescent="0.15">
      <c r="A141" s="62"/>
      <c r="B141" s="64"/>
      <c r="C141" s="65"/>
      <c r="D141" s="65"/>
      <c r="E141" s="110"/>
    </row>
    <row r="142" spans="1:5" x14ac:dyDescent="0.15">
      <c r="A142" s="62"/>
      <c r="B142" s="64"/>
      <c r="C142" s="65"/>
      <c r="D142" s="65"/>
      <c r="E142" s="110"/>
    </row>
    <row r="143" spans="1:5" x14ac:dyDescent="0.15">
      <c r="A143" s="62"/>
      <c r="B143" s="64"/>
      <c r="C143" s="65"/>
      <c r="D143" s="65"/>
      <c r="E143" s="110"/>
    </row>
    <row r="144" spans="1:5" x14ac:dyDescent="0.15">
      <c r="A144" s="62"/>
      <c r="B144" s="64"/>
      <c r="C144" s="65"/>
      <c r="D144" s="65"/>
      <c r="E144" s="110"/>
    </row>
    <row r="145" spans="1:5" x14ac:dyDescent="0.15">
      <c r="A145" s="62"/>
      <c r="B145" s="64"/>
      <c r="C145" s="65"/>
      <c r="D145" s="65"/>
      <c r="E145" s="110"/>
    </row>
    <row r="146" spans="1:5" x14ac:dyDescent="0.15">
      <c r="A146" s="62"/>
      <c r="B146" s="64"/>
      <c r="C146" s="65"/>
      <c r="D146" s="65"/>
      <c r="E146" s="110"/>
    </row>
    <row r="147" spans="1:5" x14ac:dyDescent="0.15">
      <c r="A147" s="62"/>
      <c r="B147" s="64"/>
      <c r="C147" s="65"/>
      <c r="D147" s="65"/>
      <c r="E147" s="110"/>
    </row>
    <row r="148" spans="1:5" x14ac:dyDescent="0.15">
      <c r="A148" s="62"/>
      <c r="B148" s="64"/>
      <c r="C148" s="65"/>
      <c r="D148" s="65"/>
      <c r="E148" s="110"/>
    </row>
    <row r="149" spans="1:5" x14ac:dyDescent="0.15">
      <c r="A149" s="62"/>
      <c r="B149" s="64"/>
      <c r="C149" s="65"/>
      <c r="D149" s="65"/>
      <c r="E149" s="110"/>
    </row>
    <row r="150" spans="1:5" x14ac:dyDescent="0.15">
      <c r="A150" s="62"/>
      <c r="B150" s="64"/>
      <c r="C150" s="65"/>
      <c r="D150" s="65"/>
      <c r="E150" s="110"/>
    </row>
    <row r="151" spans="1:5" x14ac:dyDescent="0.15">
      <c r="A151" s="62"/>
      <c r="B151" s="64"/>
      <c r="C151" s="65"/>
      <c r="D151" s="65"/>
      <c r="E151" s="110"/>
    </row>
    <row r="152" spans="1:5" x14ac:dyDescent="0.15">
      <c r="A152" s="62"/>
      <c r="B152" s="64"/>
      <c r="C152" s="65"/>
      <c r="D152" s="65"/>
      <c r="E152" s="110"/>
    </row>
    <row r="153" spans="1:5" x14ac:dyDescent="0.15">
      <c r="A153" s="62"/>
      <c r="B153" s="64"/>
      <c r="C153" s="65"/>
      <c r="D153" s="65"/>
      <c r="E153" s="110"/>
    </row>
    <row r="154" spans="1:5" x14ac:dyDescent="0.15">
      <c r="A154" s="62"/>
      <c r="B154" s="64"/>
      <c r="C154" s="65"/>
      <c r="D154" s="65"/>
      <c r="E154" s="110"/>
    </row>
    <row r="155" spans="1:5" x14ac:dyDescent="0.15">
      <c r="A155" s="62"/>
      <c r="B155" s="64"/>
      <c r="C155" s="65"/>
      <c r="D155" s="65"/>
      <c r="E155" s="110"/>
    </row>
    <row r="156" spans="1:5" x14ac:dyDescent="0.15">
      <c r="A156" s="62"/>
      <c r="B156" s="64"/>
      <c r="C156" s="65"/>
      <c r="D156" s="65"/>
      <c r="E156" s="110"/>
    </row>
    <row r="157" spans="1:5" x14ac:dyDescent="0.15">
      <c r="A157" s="62"/>
      <c r="B157" s="64"/>
      <c r="C157" s="65"/>
      <c r="D157" s="65"/>
      <c r="E157" s="110"/>
    </row>
    <row r="158" spans="1:5" x14ac:dyDescent="0.15">
      <c r="A158" s="62"/>
      <c r="B158" s="64"/>
      <c r="C158" s="65"/>
      <c r="D158" s="65"/>
      <c r="E158" s="110"/>
    </row>
    <row r="159" spans="1:5" x14ac:dyDescent="0.15">
      <c r="A159" s="62"/>
      <c r="B159" s="64"/>
      <c r="C159" s="65"/>
      <c r="D159" s="65"/>
      <c r="E159" s="110"/>
    </row>
    <row r="160" spans="1:5" x14ac:dyDescent="0.15">
      <c r="A160" s="62"/>
      <c r="B160" s="64"/>
      <c r="C160" s="65"/>
      <c r="D160" s="65"/>
      <c r="E160" s="110"/>
    </row>
    <row r="161" spans="1:5" x14ac:dyDescent="0.15">
      <c r="A161" s="62"/>
      <c r="B161" s="64"/>
      <c r="C161" s="65"/>
      <c r="D161" s="65"/>
      <c r="E161" s="110"/>
    </row>
    <row r="162" spans="1:5" x14ac:dyDescent="0.15">
      <c r="A162" s="62"/>
      <c r="B162" s="64"/>
      <c r="C162" s="65"/>
      <c r="D162" s="65"/>
      <c r="E162" s="110"/>
    </row>
    <row r="163" spans="1:5" x14ac:dyDescent="0.15">
      <c r="A163" s="62"/>
      <c r="B163" s="64"/>
      <c r="C163" s="65"/>
      <c r="D163" s="65"/>
      <c r="E163" s="110"/>
    </row>
    <row r="164" spans="1:5" x14ac:dyDescent="0.15">
      <c r="A164" s="62"/>
      <c r="B164" s="64"/>
      <c r="C164" s="65"/>
      <c r="D164" s="65"/>
      <c r="E164" s="110"/>
    </row>
    <row r="165" spans="1:5" x14ac:dyDescent="0.15">
      <c r="A165" s="62"/>
      <c r="B165" s="64"/>
      <c r="C165" s="65"/>
      <c r="D165" s="65"/>
      <c r="E165" s="110"/>
    </row>
    <row r="166" spans="1:5" x14ac:dyDescent="0.15">
      <c r="A166" s="62"/>
      <c r="B166" s="64"/>
      <c r="C166" s="65"/>
      <c r="D166" s="65"/>
      <c r="E166" s="110"/>
    </row>
    <row r="167" spans="1:5" x14ac:dyDescent="0.15">
      <c r="A167" s="62"/>
      <c r="B167" s="64"/>
      <c r="C167" s="65"/>
      <c r="D167" s="65"/>
      <c r="E167" s="110"/>
    </row>
    <row r="168" spans="1:5" x14ac:dyDescent="0.15">
      <c r="A168" s="62"/>
      <c r="B168" s="64"/>
      <c r="C168" s="65"/>
      <c r="D168" s="65"/>
      <c r="E168" s="110"/>
    </row>
    <row r="169" spans="1:5" x14ac:dyDescent="0.15">
      <c r="A169" s="62"/>
      <c r="B169" s="64"/>
      <c r="C169" s="65"/>
      <c r="D169" s="65"/>
      <c r="E169" s="110"/>
    </row>
    <row r="170" spans="1:5" x14ac:dyDescent="0.15">
      <c r="A170" s="62"/>
      <c r="B170" s="64"/>
      <c r="C170" s="65"/>
      <c r="D170" s="65"/>
      <c r="E170" s="110"/>
    </row>
    <row r="171" spans="1:5" x14ac:dyDescent="0.15">
      <c r="A171" s="62"/>
      <c r="B171" s="64"/>
      <c r="C171" s="65"/>
      <c r="D171" s="65"/>
      <c r="E171" s="110"/>
    </row>
    <row r="172" spans="1:5" x14ac:dyDescent="0.15">
      <c r="A172" s="62"/>
      <c r="B172" s="64"/>
      <c r="C172" s="65"/>
      <c r="D172" s="65"/>
      <c r="E172" s="110"/>
    </row>
    <row r="173" spans="1:5" x14ac:dyDescent="0.15">
      <c r="A173" s="62"/>
      <c r="B173" s="64"/>
      <c r="C173" s="65"/>
      <c r="D173" s="65"/>
      <c r="E173" s="110"/>
    </row>
    <row r="174" spans="1:5" x14ac:dyDescent="0.15">
      <c r="A174" s="62"/>
      <c r="B174" s="64"/>
      <c r="C174" s="65"/>
      <c r="D174" s="65"/>
      <c r="E174" s="110"/>
    </row>
    <row r="175" spans="1:5" x14ac:dyDescent="0.15">
      <c r="A175" s="62"/>
      <c r="B175" s="64"/>
      <c r="C175" s="65"/>
      <c r="D175" s="65"/>
      <c r="E175" s="110"/>
    </row>
    <row r="176" spans="1:5" x14ac:dyDescent="0.15">
      <c r="A176" s="62"/>
      <c r="B176" s="64"/>
      <c r="C176" s="65"/>
      <c r="D176" s="65"/>
      <c r="E176" s="110"/>
    </row>
    <row r="177" spans="1:5" x14ac:dyDescent="0.15">
      <c r="A177" s="62"/>
      <c r="B177" s="64"/>
      <c r="C177" s="65"/>
      <c r="D177" s="65"/>
      <c r="E177" s="110"/>
    </row>
    <row r="178" spans="1:5" x14ac:dyDescent="0.15">
      <c r="A178" s="62"/>
      <c r="B178" s="64"/>
      <c r="C178" s="65"/>
      <c r="D178" s="65"/>
      <c r="E178" s="110"/>
    </row>
    <row r="179" spans="1:5" x14ac:dyDescent="0.15">
      <c r="A179" s="62"/>
      <c r="B179" s="64"/>
      <c r="C179" s="65"/>
      <c r="D179" s="65"/>
      <c r="E179" s="110"/>
    </row>
    <row r="180" spans="1:5" x14ac:dyDescent="0.15">
      <c r="A180" s="62"/>
      <c r="B180" s="64"/>
      <c r="C180" s="65"/>
      <c r="D180" s="65"/>
      <c r="E180" s="110"/>
    </row>
    <row r="181" spans="1:5" x14ac:dyDescent="0.15">
      <c r="A181" s="62"/>
      <c r="B181" s="64"/>
      <c r="C181" s="65"/>
      <c r="D181" s="65"/>
      <c r="E181" s="110"/>
    </row>
    <row r="182" spans="1:5" x14ac:dyDescent="0.15">
      <c r="A182" s="62"/>
      <c r="B182" s="64"/>
      <c r="C182" s="65"/>
      <c r="D182" s="65"/>
      <c r="E182" s="110"/>
    </row>
    <row r="183" spans="1:5" x14ac:dyDescent="0.15">
      <c r="A183" s="62"/>
      <c r="B183" s="64"/>
      <c r="C183" s="65"/>
      <c r="D183" s="65"/>
      <c r="E183" s="110"/>
    </row>
    <row r="184" spans="1:5" x14ac:dyDescent="0.15">
      <c r="A184" s="62"/>
      <c r="B184" s="64"/>
      <c r="C184" s="65"/>
      <c r="D184" s="65"/>
      <c r="E184" s="110"/>
    </row>
    <row r="185" spans="1:5" x14ac:dyDescent="0.15">
      <c r="A185" s="62"/>
      <c r="B185" s="64"/>
      <c r="C185" s="65"/>
      <c r="D185" s="65"/>
      <c r="E185" s="110"/>
    </row>
    <row r="186" spans="1:5" x14ac:dyDescent="0.15">
      <c r="A186" s="62"/>
      <c r="B186" s="64"/>
      <c r="C186" s="65"/>
      <c r="D186" s="65"/>
      <c r="E186" s="110"/>
    </row>
    <row r="187" spans="1:5" x14ac:dyDescent="0.15">
      <c r="A187" s="62"/>
      <c r="B187" s="64"/>
      <c r="C187" s="65"/>
      <c r="D187" s="65"/>
      <c r="E187" s="110"/>
    </row>
    <row r="188" spans="1:5" x14ac:dyDescent="0.15">
      <c r="A188" s="62"/>
      <c r="B188" s="64"/>
      <c r="C188" s="65"/>
      <c r="D188" s="65"/>
      <c r="E188" s="110"/>
    </row>
    <row r="189" spans="1:5" x14ac:dyDescent="0.15">
      <c r="A189" s="62"/>
      <c r="B189" s="64"/>
      <c r="C189" s="65"/>
      <c r="D189" s="65"/>
      <c r="E189" s="110"/>
    </row>
    <row r="190" spans="1:5" x14ac:dyDescent="0.15">
      <c r="A190" s="62"/>
      <c r="B190" s="64"/>
      <c r="C190" s="65"/>
      <c r="D190" s="65"/>
      <c r="E190" s="110"/>
    </row>
    <row r="191" spans="1:5" x14ac:dyDescent="0.15">
      <c r="A191" s="62"/>
      <c r="B191" s="64"/>
      <c r="C191" s="65"/>
      <c r="D191" s="65"/>
      <c r="E191" s="110"/>
    </row>
    <row r="192" spans="1:5" x14ac:dyDescent="0.15">
      <c r="A192" s="62"/>
      <c r="B192" s="64"/>
      <c r="C192" s="65"/>
      <c r="D192" s="65"/>
      <c r="E192" s="110"/>
    </row>
    <row r="193" spans="1:5" x14ac:dyDescent="0.15">
      <c r="A193" s="62"/>
      <c r="B193" s="64"/>
      <c r="C193" s="65"/>
      <c r="D193" s="65"/>
      <c r="E193" s="110"/>
    </row>
    <row r="194" spans="1:5" x14ac:dyDescent="0.15">
      <c r="A194" s="62"/>
      <c r="B194" s="64"/>
      <c r="C194" s="65"/>
      <c r="D194" s="65"/>
      <c r="E194" s="110"/>
    </row>
    <row r="195" spans="1:5" x14ac:dyDescent="0.15">
      <c r="A195" s="62"/>
      <c r="B195" s="64"/>
      <c r="C195" s="65"/>
      <c r="D195" s="65"/>
      <c r="E195" s="110"/>
    </row>
    <row r="196" spans="1:5" x14ac:dyDescent="0.15">
      <c r="A196" s="62"/>
      <c r="B196" s="64"/>
      <c r="C196" s="65"/>
      <c r="D196" s="65"/>
      <c r="E196" s="110"/>
    </row>
    <row r="197" spans="1:5" x14ac:dyDescent="0.15">
      <c r="A197" s="62"/>
      <c r="B197" s="64"/>
      <c r="C197" s="65"/>
      <c r="D197" s="65"/>
      <c r="E197" s="110"/>
    </row>
    <row r="198" spans="1:5" x14ac:dyDescent="0.15">
      <c r="A198" s="62"/>
      <c r="B198" s="64"/>
      <c r="C198" s="65"/>
      <c r="D198" s="65"/>
      <c r="E198" s="110"/>
    </row>
    <row r="199" spans="1:5" x14ac:dyDescent="0.15">
      <c r="A199" s="62"/>
      <c r="B199" s="64"/>
      <c r="C199" s="65"/>
      <c r="D199" s="65"/>
      <c r="E199" s="110"/>
    </row>
    <row r="200" spans="1:5" x14ac:dyDescent="0.15">
      <c r="A200" s="62"/>
      <c r="B200" s="64"/>
      <c r="C200" s="65"/>
      <c r="D200" s="65"/>
      <c r="E200" s="110"/>
    </row>
    <row r="201" spans="1:5" x14ac:dyDescent="0.15">
      <c r="A201" s="62"/>
      <c r="B201" s="64"/>
      <c r="C201" s="65"/>
      <c r="D201" s="65"/>
      <c r="E201" s="110"/>
    </row>
    <row r="202" spans="1:5" x14ac:dyDescent="0.15">
      <c r="A202" s="62"/>
      <c r="B202" s="64"/>
      <c r="C202" s="65"/>
      <c r="D202" s="65"/>
      <c r="E202" s="110"/>
    </row>
    <row r="203" spans="1:5" x14ac:dyDescent="0.15">
      <c r="A203" s="62"/>
      <c r="B203" s="64"/>
      <c r="C203" s="65"/>
      <c r="D203" s="65"/>
      <c r="E203" s="110"/>
    </row>
    <row r="204" spans="1:5" x14ac:dyDescent="0.15">
      <c r="A204" s="62"/>
      <c r="B204" s="64"/>
      <c r="C204" s="65"/>
      <c r="D204" s="65"/>
      <c r="E204" s="110"/>
    </row>
    <row r="205" spans="1:5" x14ac:dyDescent="0.15">
      <c r="A205" s="62"/>
      <c r="B205" s="64"/>
      <c r="C205" s="65"/>
      <c r="D205" s="65"/>
      <c r="E205" s="110"/>
    </row>
    <row r="206" spans="1:5" x14ac:dyDescent="0.15">
      <c r="A206" s="62"/>
      <c r="B206" s="64"/>
      <c r="C206" s="65"/>
      <c r="D206" s="65"/>
      <c r="E206" s="110"/>
    </row>
    <row r="207" spans="1:5" x14ac:dyDescent="0.15">
      <c r="A207" s="62"/>
      <c r="B207" s="64"/>
      <c r="C207" s="65"/>
      <c r="D207" s="65"/>
      <c r="E207" s="110"/>
    </row>
    <row r="208" spans="1:5" x14ac:dyDescent="0.15">
      <c r="A208" s="62"/>
      <c r="B208" s="64"/>
      <c r="C208" s="65"/>
      <c r="D208" s="65"/>
      <c r="E208" s="110"/>
    </row>
    <row r="209" spans="1:5" x14ac:dyDescent="0.15">
      <c r="A209" s="62"/>
      <c r="B209" s="64"/>
      <c r="C209" s="65"/>
      <c r="D209" s="65"/>
      <c r="E209" s="110"/>
    </row>
    <row r="210" spans="1:5" x14ac:dyDescent="0.15">
      <c r="A210" s="62"/>
      <c r="B210" s="64"/>
      <c r="C210" s="65"/>
      <c r="D210" s="65"/>
      <c r="E210" s="110"/>
    </row>
    <row r="211" spans="1:5" x14ac:dyDescent="0.15">
      <c r="A211" s="62"/>
      <c r="B211" s="64"/>
      <c r="C211" s="65"/>
      <c r="D211" s="65"/>
      <c r="E211" s="110"/>
    </row>
    <row r="212" spans="1:5" x14ac:dyDescent="0.15">
      <c r="A212" s="62"/>
      <c r="B212" s="64"/>
      <c r="C212" s="65"/>
      <c r="D212" s="65"/>
      <c r="E212" s="110"/>
    </row>
    <row r="213" spans="1:5" x14ac:dyDescent="0.15">
      <c r="A213" s="62"/>
      <c r="B213" s="64"/>
      <c r="C213" s="65"/>
      <c r="D213" s="65"/>
      <c r="E213" s="110"/>
    </row>
    <row r="214" spans="1:5" x14ac:dyDescent="0.15">
      <c r="A214" s="62"/>
      <c r="B214" s="64"/>
      <c r="C214" s="65"/>
      <c r="D214" s="65"/>
      <c r="E214" s="110"/>
    </row>
    <row r="215" spans="1:5" x14ac:dyDescent="0.15">
      <c r="A215" s="62"/>
      <c r="B215" s="64"/>
      <c r="C215" s="65"/>
      <c r="D215" s="65"/>
      <c r="E215" s="110"/>
    </row>
    <row r="216" spans="1:5" x14ac:dyDescent="0.15">
      <c r="A216" s="62"/>
      <c r="B216" s="64"/>
      <c r="C216" s="65"/>
      <c r="D216" s="65"/>
      <c r="E216" s="110"/>
    </row>
    <row r="217" spans="1:5" x14ac:dyDescent="0.15">
      <c r="A217" s="62"/>
      <c r="B217" s="64"/>
      <c r="C217" s="65"/>
      <c r="D217" s="65"/>
      <c r="E217" s="110"/>
    </row>
    <row r="218" spans="1:5" x14ac:dyDescent="0.15">
      <c r="A218" s="62"/>
      <c r="B218" s="64"/>
      <c r="C218" s="65"/>
      <c r="D218" s="65"/>
      <c r="E218" s="110"/>
    </row>
    <row r="219" spans="1:5" x14ac:dyDescent="0.15">
      <c r="A219" s="62"/>
      <c r="B219" s="64"/>
      <c r="C219" s="65"/>
      <c r="D219" s="65"/>
      <c r="E219" s="110"/>
    </row>
    <row r="220" spans="1:5" x14ac:dyDescent="0.15">
      <c r="A220" s="62"/>
      <c r="B220" s="64"/>
      <c r="C220" s="65"/>
      <c r="D220" s="65"/>
      <c r="E220" s="110"/>
    </row>
    <row r="221" spans="1:5" x14ac:dyDescent="0.15">
      <c r="A221" s="62"/>
      <c r="B221" s="64"/>
      <c r="C221" s="65"/>
      <c r="D221" s="65"/>
      <c r="E221" s="110"/>
    </row>
    <row r="222" spans="1:5" x14ac:dyDescent="0.15">
      <c r="A222" s="62"/>
      <c r="B222" s="64"/>
      <c r="C222" s="65"/>
      <c r="D222" s="65"/>
      <c r="E222" s="110"/>
    </row>
    <row r="223" spans="1:5" x14ac:dyDescent="0.15">
      <c r="A223" s="62"/>
      <c r="B223" s="64"/>
      <c r="C223" s="65"/>
      <c r="D223" s="65"/>
      <c r="E223" s="110"/>
    </row>
    <row r="224" spans="1:5" x14ac:dyDescent="0.15">
      <c r="A224" s="62"/>
      <c r="B224" s="64"/>
      <c r="C224" s="65"/>
      <c r="D224" s="65"/>
      <c r="E224" s="110"/>
    </row>
    <row r="225" spans="1:5" x14ac:dyDescent="0.15">
      <c r="A225" s="62"/>
      <c r="B225" s="64"/>
      <c r="C225" s="65"/>
      <c r="D225" s="65"/>
      <c r="E225" s="110"/>
    </row>
    <row r="226" spans="1:5" x14ac:dyDescent="0.15">
      <c r="A226" s="62"/>
      <c r="B226" s="64"/>
      <c r="C226" s="65"/>
      <c r="D226" s="65"/>
      <c r="E226" s="110"/>
    </row>
    <row r="227" spans="1:5" x14ac:dyDescent="0.15">
      <c r="A227" s="62"/>
      <c r="B227" s="64"/>
      <c r="C227" s="65"/>
      <c r="D227" s="65"/>
      <c r="E227" s="110"/>
    </row>
    <row r="228" spans="1:5" x14ac:dyDescent="0.15">
      <c r="A228" s="62"/>
      <c r="B228" s="64"/>
      <c r="C228" s="65"/>
      <c r="D228" s="65"/>
      <c r="E228" s="110"/>
    </row>
    <row r="229" spans="1:5" x14ac:dyDescent="0.15">
      <c r="A229" s="62"/>
      <c r="B229" s="64"/>
      <c r="C229" s="65"/>
      <c r="D229" s="65"/>
      <c r="E229" s="110"/>
    </row>
    <row r="230" spans="1:5" x14ac:dyDescent="0.15">
      <c r="A230" s="62"/>
      <c r="B230" s="64"/>
      <c r="C230" s="65"/>
      <c r="D230" s="65"/>
      <c r="E230" s="110"/>
    </row>
    <row r="231" spans="1:5" x14ac:dyDescent="0.15">
      <c r="A231" s="62"/>
      <c r="B231" s="64"/>
      <c r="C231" s="65"/>
      <c r="D231" s="65"/>
      <c r="E231" s="110"/>
    </row>
    <row r="232" spans="1:5" x14ac:dyDescent="0.15">
      <c r="A232" s="62"/>
      <c r="B232" s="64"/>
      <c r="C232" s="65"/>
      <c r="D232" s="65"/>
      <c r="E232" s="110"/>
    </row>
    <row r="233" spans="1:5" x14ac:dyDescent="0.15">
      <c r="A233" s="62"/>
      <c r="B233" s="64"/>
      <c r="C233" s="65"/>
      <c r="D233" s="65"/>
      <c r="E233" s="110"/>
    </row>
    <row r="234" spans="1:5" x14ac:dyDescent="0.15">
      <c r="A234" s="62"/>
      <c r="B234" s="64"/>
      <c r="C234" s="65"/>
      <c r="D234" s="65"/>
      <c r="E234" s="110"/>
    </row>
    <row r="235" spans="1:5" x14ac:dyDescent="0.15">
      <c r="A235" s="62"/>
      <c r="B235" s="64"/>
      <c r="C235" s="65"/>
      <c r="D235" s="65"/>
      <c r="E235" s="110"/>
    </row>
    <row r="236" spans="1:5" x14ac:dyDescent="0.15">
      <c r="A236" s="62"/>
      <c r="B236" s="64"/>
      <c r="C236" s="65"/>
      <c r="D236" s="65"/>
      <c r="E236" s="110"/>
    </row>
    <row r="237" spans="1:5" x14ac:dyDescent="0.15">
      <c r="A237" s="62"/>
      <c r="B237" s="64"/>
      <c r="C237" s="65"/>
      <c r="D237" s="65"/>
      <c r="E237" s="110"/>
    </row>
    <row r="238" spans="1:5" x14ac:dyDescent="0.15">
      <c r="A238" s="62"/>
      <c r="B238" s="64"/>
      <c r="C238" s="65"/>
      <c r="D238" s="65"/>
      <c r="E238" s="110"/>
    </row>
    <row r="239" spans="1:5" x14ac:dyDescent="0.15">
      <c r="A239" s="62"/>
      <c r="B239" s="64"/>
      <c r="C239" s="65"/>
      <c r="D239" s="65"/>
      <c r="E239" s="110"/>
    </row>
    <row r="240" spans="1:5" x14ac:dyDescent="0.15">
      <c r="A240" s="62"/>
      <c r="B240" s="64"/>
      <c r="C240" s="65"/>
      <c r="D240" s="65"/>
      <c r="E240" s="110"/>
    </row>
    <row r="241" spans="1:5" x14ac:dyDescent="0.15">
      <c r="A241" s="62"/>
      <c r="B241" s="64"/>
      <c r="C241" s="65"/>
      <c r="D241" s="65"/>
      <c r="E241" s="110"/>
    </row>
    <row r="242" spans="1:5" x14ac:dyDescent="0.15">
      <c r="A242" s="62"/>
      <c r="B242" s="64"/>
      <c r="C242" s="65"/>
      <c r="D242" s="65"/>
      <c r="E242" s="110"/>
    </row>
    <row r="243" spans="1:5" x14ac:dyDescent="0.15">
      <c r="A243" s="62"/>
      <c r="B243" s="64"/>
      <c r="C243" s="65"/>
      <c r="D243" s="65"/>
      <c r="E243" s="110"/>
    </row>
    <row r="244" spans="1:5" x14ac:dyDescent="0.15">
      <c r="A244" s="62"/>
      <c r="B244" s="64"/>
      <c r="C244" s="65"/>
      <c r="D244" s="65"/>
      <c r="E244" s="110"/>
    </row>
    <row r="245" spans="1:5" x14ac:dyDescent="0.15">
      <c r="A245" s="62"/>
      <c r="B245" s="64"/>
      <c r="C245" s="65"/>
      <c r="D245" s="65"/>
      <c r="E245" s="110"/>
    </row>
    <row r="246" spans="1:5" x14ac:dyDescent="0.15">
      <c r="A246" s="62"/>
      <c r="B246" s="64"/>
      <c r="C246" s="65"/>
      <c r="D246" s="65"/>
      <c r="E246" s="110"/>
    </row>
    <row r="247" spans="1:5" x14ac:dyDescent="0.15">
      <c r="A247" s="62"/>
      <c r="B247" s="64"/>
      <c r="C247" s="65"/>
      <c r="D247" s="65"/>
      <c r="E247" s="110"/>
    </row>
    <row r="248" spans="1:5" x14ac:dyDescent="0.15">
      <c r="A248" s="62"/>
      <c r="B248" s="64"/>
      <c r="C248" s="65"/>
      <c r="D248" s="65"/>
      <c r="E248" s="110"/>
    </row>
    <row r="249" spans="1:5" x14ac:dyDescent="0.15">
      <c r="A249" s="62"/>
      <c r="B249" s="64"/>
      <c r="C249" s="65"/>
      <c r="D249" s="65"/>
      <c r="E249" s="110"/>
    </row>
    <row r="250" spans="1:5" x14ac:dyDescent="0.15">
      <c r="A250" s="62"/>
      <c r="B250" s="64"/>
      <c r="C250" s="65"/>
      <c r="D250" s="65"/>
      <c r="E250" s="110"/>
    </row>
    <row r="251" spans="1:5" x14ac:dyDescent="0.15">
      <c r="A251" s="62"/>
      <c r="B251" s="64"/>
      <c r="C251" s="65"/>
      <c r="D251" s="65"/>
      <c r="E251" s="110"/>
    </row>
    <row r="252" spans="1:5" x14ac:dyDescent="0.15">
      <c r="A252" s="62"/>
      <c r="B252" s="64"/>
      <c r="C252" s="65"/>
      <c r="D252" s="65"/>
      <c r="E252" s="110"/>
    </row>
    <row r="253" spans="1:5" x14ac:dyDescent="0.15">
      <c r="A253" s="62"/>
      <c r="B253" s="64"/>
      <c r="C253" s="65"/>
      <c r="D253" s="65"/>
      <c r="E253" s="110"/>
    </row>
    <row r="254" spans="1:5" x14ac:dyDescent="0.15">
      <c r="A254" s="62"/>
      <c r="B254" s="64"/>
      <c r="C254" s="65"/>
      <c r="D254" s="65"/>
      <c r="E254" s="110"/>
    </row>
    <row r="255" spans="1:5" x14ac:dyDescent="0.15">
      <c r="A255" s="62"/>
      <c r="B255" s="64"/>
      <c r="C255" s="65"/>
      <c r="D255" s="65"/>
      <c r="E255" s="110"/>
    </row>
    <row r="256" spans="1:5" x14ac:dyDescent="0.15">
      <c r="A256" s="62"/>
      <c r="B256" s="64"/>
      <c r="C256" s="65"/>
      <c r="D256" s="65"/>
      <c r="E256" s="110"/>
    </row>
    <row r="257" spans="1:5" x14ac:dyDescent="0.15">
      <c r="A257" s="62"/>
      <c r="B257" s="64"/>
      <c r="C257" s="65"/>
      <c r="D257" s="65"/>
      <c r="E257" s="110"/>
    </row>
    <row r="258" spans="1:5" x14ac:dyDescent="0.15">
      <c r="A258" s="62"/>
      <c r="B258" s="64"/>
      <c r="C258" s="65"/>
      <c r="D258" s="65"/>
      <c r="E258" s="110"/>
    </row>
    <row r="259" spans="1:5" x14ac:dyDescent="0.15">
      <c r="A259" s="62"/>
      <c r="B259" s="64"/>
      <c r="C259" s="65"/>
      <c r="D259" s="65"/>
      <c r="E259" s="110"/>
    </row>
    <row r="260" spans="1:5" x14ac:dyDescent="0.15">
      <c r="A260" s="62"/>
      <c r="B260" s="64"/>
      <c r="C260" s="65"/>
      <c r="D260" s="65"/>
      <c r="E260" s="110"/>
    </row>
    <row r="261" spans="1:5" x14ac:dyDescent="0.15">
      <c r="A261" s="62"/>
      <c r="B261" s="64"/>
      <c r="C261" s="65"/>
      <c r="D261" s="65"/>
      <c r="E261" s="110"/>
    </row>
    <row r="262" spans="1:5" x14ac:dyDescent="0.15">
      <c r="A262" s="62"/>
      <c r="B262" s="64"/>
      <c r="C262" s="65"/>
      <c r="D262" s="65"/>
      <c r="E262" s="110"/>
    </row>
    <row r="263" spans="1:5" x14ac:dyDescent="0.15">
      <c r="A263" s="62"/>
      <c r="B263" s="64"/>
      <c r="C263" s="65"/>
      <c r="D263" s="65"/>
      <c r="E263" s="110"/>
    </row>
    <row r="264" spans="1:5" x14ac:dyDescent="0.15">
      <c r="A264" s="62"/>
      <c r="B264" s="64"/>
      <c r="C264" s="65"/>
      <c r="D264" s="65"/>
      <c r="E264" s="110"/>
    </row>
    <row r="265" spans="1:5" x14ac:dyDescent="0.15">
      <c r="A265" s="62"/>
      <c r="B265" s="64"/>
      <c r="C265" s="65"/>
      <c r="D265" s="65"/>
      <c r="E265" s="110"/>
    </row>
    <row r="266" spans="1:5" x14ac:dyDescent="0.15">
      <c r="A266" s="62"/>
      <c r="B266" s="64"/>
      <c r="C266" s="65"/>
      <c r="D266" s="65"/>
      <c r="E266" s="110"/>
    </row>
    <row r="267" spans="1:5" x14ac:dyDescent="0.15">
      <c r="A267" s="62"/>
      <c r="B267" s="64"/>
      <c r="C267" s="65"/>
      <c r="D267" s="65"/>
      <c r="E267" s="110"/>
    </row>
  </sheetData>
  <mergeCells count="2">
    <mergeCell ref="B1:E1"/>
    <mergeCell ref="B2:E2"/>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41BC8-F17D-4344-9F1A-A6A9316AAA93}">
  <dimension ref="A2:E278"/>
  <sheetViews>
    <sheetView workbookViewId="0">
      <selection sqref="A1:XFD1048576"/>
    </sheetView>
  </sheetViews>
  <sheetFormatPr baseColWidth="10" defaultRowHeight="13" x14ac:dyDescent="0.15"/>
  <cols>
    <col min="1" max="1" width="10.83203125" style="104"/>
    <col min="2" max="2" width="17.5" style="108" bestFit="1" customWidth="1"/>
    <col min="3" max="3" width="30.33203125" style="104" customWidth="1"/>
    <col min="4" max="4" width="85.5" style="104" customWidth="1"/>
    <col min="5" max="5" width="9.6640625" style="105" customWidth="1"/>
  </cols>
  <sheetData>
    <row r="2" spans="1:5" s="150" customFormat="1" ht="52" customHeight="1" x14ac:dyDescent="0.15">
      <c r="A2" s="153"/>
      <c r="B2" s="226"/>
      <c r="C2" s="236"/>
      <c r="D2" s="236"/>
      <c r="E2" s="236"/>
    </row>
    <row r="3" spans="1:5" s="152" customFormat="1" ht="42" customHeight="1" x14ac:dyDescent="0.15">
      <c r="A3" s="151"/>
      <c r="B3" s="228"/>
      <c r="C3" s="229"/>
      <c r="D3" s="229"/>
      <c r="E3" s="229"/>
    </row>
    <row r="4" spans="1:5" x14ac:dyDescent="0.15">
      <c r="A4" s="140"/>
      <c r="B4" s="148"/>
      <c r="C4" s="130"/>
      <c r="D4" s="130"/>
      <c r="E4" s="149"/>
    </row>
    <row r="5" spans="1:5" x14ac:dyDescent="0.15">
      <c r="A5" s="140"/>
      <c r="B5" s="148"/>
      <c r="C5" s="130"/>
      <c r="D5" s="130"/>
      <c r="E5" s="149"/>
    </row>
    <row r="6" spans="1:5" x14ac:dyDescent="0.15">
      <c r="A6" s="141"/>
      <c r="B6" s="142"/>
      <c r="C6" s="117"/>
      <c r="D6" s="145"/>
      <c r="E6" s="144"/>
    </row>
    <row r="7" spans="1:5" x14ac:dyDescent="0.15">
      <c r="A7" s="141"/>
      <c r="B7" s="142"/>
      <c r="C7" s="117"/>
      <c r="D7" s="145"/>
      <c r="E7" s="144"/>
    </row>
    <row r="8" spans="1:5" x14ac:dyDescent="0.15">
      <c r="A8" s="141"/>
      <c r="B8" s="142"/>
      <c r="C8" s="117"/>
      <c r="D8" s="145"/>
      <c r="E8" s="144"/>
    </row>
    <row r="9" spans="1:5" x14ac:dyDescent="0.15">
      <c r="A9" s="141"/>
      <c r="B9" s="142"/>
      <c r="C9" s="117"/>
      <c r="D9" s="145"/>
      <c r="E9" s="144"/>
    </row>
    <row r="10" spans="1:5" x14ac:dyDescent="0.15">
      <c r="A10" s="141"/>
      <c r="B10" s="142"/>
      <c r="C10" s="117"/>
      <c r="D10" s="145"/>
      <c r="E10" s="144"/>
    </row>
    <row r="11" spans="1:5" x14ac:dyDescent="0.15">
      <c r="A11" s="141"/>
      <c r="B11" s="142"/>
      <c r="C11" s="117"/>
      <c r="D11" s="145"/>
      <c r="E11" s="144"/>
    </row>
    <row r="12" spans="1:5" x14ac:dyDescent="0.15">
      <c r="A12" s="141"/>
      <c r="B12" s="142"/>
      <c r="C12" s="117"/>
      <c r="D12" s="121"/>
      <c r="E12" s="144"/>
    </row>
    <row r="13" spans="1:5" x14ac:dyDescent="0.15">
      <c r="A13" s="141"/>
      <c r="B13" s="142"/>
      <c r="C13" s="126"/>
      <c r="D13" s="121"/>
      <c r="E13" s="144"/>
    </row>
    <row r="14" spans="1:5" x14ac:dyDescent="0.15">
      <c r="A14" s="62"/>
      <c r="B14" s="129"/>
      <c r="C14" s="130"/>
      <c r="D14" s="130"/>
      <c r="E14" s="132"/>
    </row>
    <row r="15" spans="1:5" x14ac:dyDescent="0.15">
      <c r="A15" s="62"/>
      <c r="B15" s="129"/>
      <c r="C15" s="130"/>
      <c r="D15" s="130"/>
      <c r="E15" s="132"/>
    </row>
    <row r="16" spans="1:5" x14ac:dyDescent="0.15">
      <c r="A16" s="62"/>
      <c r="B16" s="129"/>
      <c r="C16" s="130"/>
      <c r="D16" s="130"/>
      <c r="E16" s="132"/>
    </row>
    <row r="17" spans="1:5" x14ac:dyDescent="0.15">
      <c r="A17" s="62"/>
      <c r="B17" s="129"/>
      <c r="C17" s="130"/>
      <c r="D17" s="130"/>
      <c r="E17" s="132"/>
    </row>
    <row r="18" spans="1:5" x14ac:dyDescent="0.15">
      <c r="A18" s="62"/>
      <c r="B18" s="129"/>
      <c r="C18" s="130"/>
      <c r="D18" s="130"/>
      <c r="E18" s="132"/>
    </row>
    <row r="19" spans="1:5" x14ac:dyDescent="0.15">
      <c r="A19" s="62"/>
      <c r="B19" s="129"/>
      <c r="C19" s="130"/>
      <c r="D19" s="130"/>
      <c r="E19" s="132"/>
    </row>
    <row r="20" spans="1:5" x14ac:dyDescent="0.15">
      <c r="A20" s="62"/>
      <c r="B20" s="129"/>
      <c r="C20" s="130"/>
      <c r="D20" s="130"/>
      <c r="E20" s="132"/>
    </row>
    <row r="21" spans="1:5" x14ac:dyDescent="0.15">
      <c r="A21" s="62"/>
      <c r="B21" s="129"/>
      <c r="C21" s="130"/>
      <c r="D21" s="130"/>
      <c r="E21" s="132"/>
    </row>
    <row r="22" spans="1:5" x14ac:dyDescent="0.15">
      <c r="A22" s="62"/>
      <c r="B22" s="129"/>
      <c r="C22" s="130"/>
      <c r="D22" s="130"/>
      <c r="E22" s="132"/>
    </row>
    <row r="23" spans="1:5" x14ac:dyDescent="0.15">
      <c r="A23" s="62"/>
      <c r="B23" s="129"/>
      <c r="C23" s="130"/>
      <c r="D23" s="130"/>
      <c r="E23" s="132"/>
    </row>
    <row r="24" spans="1:5" x14ac:dyDescent="0.15">
      <c r="A24" s="62"/>
      <c r="B24" s="129"/>
      <c r="C24" s="130"/>
      <c r="D24" s="130"/>
      <c r="E24" s="132"/>
    </row>
    <row r="25" spans="1:5" x14ac:dyDescent="0.15">
      <c r="A25" s="62"/>
      <c r="B25" s="129"/>
      <c r="C25" s="130"/>
      <c r="D25" s="130"/>
      <c r="E25" s="132"/>
    </row>
    <row r="26" spans="1:5" x14ac:dyDescent="0.15">
      <c r="A26" s="62"/>
      <c r="B26" s="129"/>
      <c r="C26" s="130"/>
      <c r="D26" s="130"/>
      <c r="E26" s="132"/>
    </row>
    <row r="27" spans="1:5" x14ac:dyDescent="0.15">
      <c r="A27" s="62"/>
      <c r="B27" s="129"/>
      <c r="C27" s="130"/>
      <c r="D27" s="130"/>
      <c r="E27" s="132"/>
    </row>
    <row r="28" spans="1:5" x14ac:dyDescent="0.15">
      <c r="A28" s="95"/>
      <c r="B28" s="125"/>
      <c r="C28" s="126"/>
      <c r="D28" s="126"/>
      <c r="E28" s="127"/>
    </row>
    <row r="29" spans="1:5" x14ac:dyDescent="0.15">
      <c r="A29" s="95"/>
      <c r="B29" s="125"/>
      <c r="C29" s="126"/>
      <c r="D29" s="126"/>
      <c r="E29" s="127"/>
    </row>
    <row r="30" spans="1:5" x14ac:dyDescent="0.15">
      <c r="A30" s="62"/>
      <c r="B30" s="123"/>
      <c r="C30" s="121"/>
      <c r="D30" s="121"/>
      <c r="E30" s="124"/>
    </row>
    <row r="31" spans="1:5" x14ac:dyDescent="0.15">
      <c r="A31" s="62"/>
      <c r="B31" s="123"/>
      <c r="C31" s="121"/>
      <c r="D31" s="121"/>
      <c r="E31" s="124"/>
    </row>
    <row r="32" spans="1:5" x14ac:dyDescent="0.15">
      <c r="A32" s="62"/>
      <c r="B32" s="123"/>
      <c r="C32" s="121"/>
      <c r="D32" s="121"/>
      <c r="E32" s="124"/>
    </row>
    <row r="33" spans="1:5" x14ac:dyDescent="0.15">
      <c r="A33" s="62"/>
      <c r="B33" s="64"/>
      <c r="C33" s="65"/>
      <c r="D33" s="65"/>
      <c r="E33" s="110"/>
    </row>
    <row r="34" spans="1:5" x14ac:dyDescent="0.15">
      <c r="A34" s="62"/>
      <c r="B34" s="64"/>
      <c r="C34" s="65"/>
      <c r="D34" s="65"/>
      <c r="E34" s="110"/>
    </row>
    <row r="35" spans="1:5" x14ac:dyDescent="0.15">
      <c r="A35" s="62"/>
      <c r="B35" s="64"/>
      <c r="C35" s="65"/>
      <c r="D35" s="65"/>
      <c r="E35" s="110"/>
    </row>
    <row r="36" spans="1:5" x14ac:dyDescent="0.15">
      <c r="A36" s="62"/>
      <c r="B36" s="64"/>
      <c r="C36" s="65"/>
      <c r="D36" s="65"/>
      <c r="E36" s="110"/>
    </row>
    <row r="37" spans="1:5" x14ac:dyDescent="0.15">
      <c r="A37" s="62"/>
      <c r="B37" s="64"/>
      <c r="C37" s="65"/>
      <c r="D37" s="65"/>
      <c r="E37" s="110"/>
    </row>
    <row r="38" spans="1:5" x14ac:dyDescent="0.15">
      <c r="A38" s="62"/>
      <c r="B38" s="64"/>
      <c r="C38" s="65"/>
      <c r="D38" s="65"/>
      <c r="E38" s="110"/>
    </row>
    <row r="39" spans="1:5" x14ac:dyDescent="0.15">
      <c r="A39" s="62"/>
      <c r="B39" s="64"/>
      <c r="C39" s="65"/>
      <c r="D39" s="65"/>
      <c r="E39" s="110"/>
    </row>
    <row r="40" spans="1:5" x14ac:dyDescent="0.15">
      <c r="A40" s="62"/>
      <c r="B40" s="64"/>
      <c r="C40" s="65"/>
      <c r="D40" s="65"/>
      <c r="E40" s="110"/>
    </row>
    <row r="41" spans="1:5" x14ac:dyDescent="0.15">
      <c r="A41" s="62"/>
      <c r="B41" s="64"/>
      <c r="C41" s="65"/>
      <c r="D41" s="65"/>
      <c r="E41" s="110"/>
    </row>
    <row r="42" spans="1:5" x14ac:dyDescent="0.15">
      <c r="A42" s="62"/>
      <c r="B42" s="64"/>
      <c r="C42" s="65"/>
      <c r="D42" s="121"/>
      <c r="E42" s="110"/>
    </row>
    <row r="43" spans="1:5" x14ac:dyDescent="0.15">
      <c r="A43" s="62"/>
      <c r="B43" s="64"/>
      <c r="C43" s="65"/>
      <c r="D43" s="65"/>
      <c r="E43" s="110"/>
    </row>
    <row r="44" spans="1:5" x14ac:dyDescent="0.15">
      <c r="A44" s="112"/>
      <c r="B44" s="119"/>
      <c r="C44" s="87"/>
      <c r="D44" s="113"/>
      <c r="E44" s="114"/>
    </row>
    <row r="45" spans="1:5" x14ac:dyDescent="0.15">
      <c r="A45" s="112"/>
      <c r="B45" s="119"/>
      <c r="C45" s="87"/>
      <c r="D45" s="113"/>
      <c r="E45" s="114"/>
    </row>
    <row r="46" spans="1:5" x14ac:dyDescent="0.15">
      <c r="A46" s="112"/>
      <c r="B46" s="119"/>
      <c r="C46" s="87"/>
      <c r="D46" s="115"/>
      <c r="E46" s="114"/>
    </row>
    <row r="47" spans="1:5" x14ac:dyDescent="0.15">
      <c r="A47" s="112"/>
      <c r="B47" s="119"/>
      <c r="C47" s="87"/>
      <c r="D47" s="113"/>
      <c r="E47" s="114"/>
    </row>
    <row r="48" spans="1:5" x14ac:dyDescent="0.15">
      <c r="A48" s="112"/>
      <c r="B48" s="119"/>
      <c r="C48" s="87"/>
      <c r="D48" s="113"/>
      <c r="E48" s="114"/>
    </row>
    <row r="49" spans="1:5" x14ac:dyDescent="0.15">
      <c r="A49" s="95"/>
      <c r="B49" s="120"/>
      <c r="C49" s="117"/>
      <c r="D49" s="115"/>
      <c r="E49" s="114"/>
    </row>
    <row r="50" spans="1:5" x14ac:dyDescent="0.15">
      <c r="A50" s="112"/>
      <c r="B50" s="119"/>
      <c r="C50" s="87"/>
      <c r="D50" s="113"/>
      <c r="E50" s="114"/>
    </row>
    <row r="51" spans="1:5" x14ac:dyDescent="0.15">
      <c r="A51" s="112"/>
      <c r="B51" s="119"/>
      <c r="C51" s="87"/>
      <c r="D51" s="113"/>
      <c r="E51" s="114"/>
    </row>
    <row r="52" spans="1:5" x14ac:dyDescent="0.15">
      <c r="A52" s="112"/>
      <c r="B52" s="119"/>
      <c r="C52" s="87"/>
      <c r="D52" s="113"/>
      <c r="E52" s="114"/>
    </row>
    <row r="53" spans="1:5" x14ac:dyDescent="0.15">
      <c r="A53" s="112"/>
      <c r="B53" s="119"/>
      <c r="C53" s="87"/>
      <c r="D53" s="113"/>
      <c r="E53" s="114"/>
    </row>
    <row r="54" spans="1:5" x14ac:dyDescent="0.15">
      <c r="A54" s="62"/>
      <c r="B54" s="64"/>
      <c r="C54" s="118"/>
      <c r="D54" s="65"/>
      <c r="E54" s="110"/>
    </row>
    <row r="55" spans="1:5" x14ac:dyDescent="0.15">
      <c r="A55" s="62"/>
      <c r="B55" s="64"/>
      <c r="C55" s="118"/>
      <c r="D55" s="65"/>
      <c r="E55" s="110"/>
    </row>
    <row r="56" spans="1:5" x14ac:dyDescent="0.15">
      <c r="A56" s="62"/>
      <c r="B56" s="64"/>
      <c r="C56" s="118"/>
      <c r="D56" s="65"/>
      <c r="E56" s="110"/>
    </row>
    <row r="57" spans="1:5" x14ac:dyDescent="0.15">
      <c r="A57" s="62"/>
      <c r="B57" s="64"/>
      <c r="C57" s="118"/>
      <c r="D57" s="65"/>
      <c r="E57" s="110"/>
    </row>
    <row r="58" spans="1:5" x14ac:dyDescent="0.15">
      <c r="A58" s="62"/>
      <c r="B58" s="64"/>
      <c r="C58" s="65"/>
      <c r="D58" s="65"/>
      <c r="E58" s="110"/>
    </row>
    <row r="59" spans="1:5" x14ac:dyDescent="0.15">
      <c r="A59" s="62"/>
      <c r="B59" s="64"/>
      <c r="C59" s="65"/>
      <c r="D59" s="65"/>
      <c r="E59" s="110"/>
    </row>
    <row r="60" spans="1:5" x14ac:dyDescent="0.15">
      <c r="A60" s="62"/>
      <c r="B60" s="64"/>
      <c r="C60" s="65"/>
      <c r="D60" s="65"/>
      <c r="E60" s="110"/>
    </row>
    <row r="61" spans="1:5" x14ac:dyDescent="0.15">
      <c r="A61" s="62"/>
      <c r="B61" s="64"/>
      <c r="C61" s="65"/>
      <c r="D61" s="65"/>
      <c r="E61" s="110"/>
    </row>
    <row r="62" spans="1:5" x14ac:dyDescent="0.15">
      <c r="A62" s="62"/>
      <c r="B62" s="64"/>
      <c r="C62" s="65"/>
      <c r="D62" s="65"/>
      <c r="E62" s="110"/>
    </row>
    <row r="63" spans="1:5" x14ac:dyDescent="0.15">
      <c r="A63" s="62"/>
      <c r="B63" s="64"/>
      <c r="C63" s="65"/>
      <c r="D63" s="65"/>
      <c r="E63" s="110"/>
    </row>
    <row r="64" spans="1:5" x14ac:dyDescent="0.15">
      <c r="A64" s="62"/>
      <c r="B64" s="64"/>
      <c r="C64" s="65"/>
      <c r="D64" s="65"/>
      <c r="E64" s="110"/>
    </row>
    <row r="65" spans="1:5" x14ac:dyDescent="0.15">
      <c r="A65" s="62"/>
      <c r="B65" s="64"/>
      <c r="C65" s="121"/>
      <c r="D65" s="65"/>
      <c r="E65" s="110"/>
    </row>
    <row r="66" spans="1:5" x14ac:dyDescent="0.15">
      <c r="A66" s="62"/>
      <c r="B66" s="64"/>
      <c r="C66" s="121"/>
      <c r="D66" s="65"/>
      <c r="E66" s="110"/>
    </row>
    <row r="67" spans="1:5" x14ac:dyDescent="0.15">
      <c r="A67" s="62"/>
      <c r="B67" s="64"/>
      <c r="C67" s="65"/>
      <c r="D67" s="65"/>
      <c r="E67" s="110"/>
    </row>
    <row r="68" spans="1:5" x14ac:dyDescent="0.15">
      <c r="A68" s="62"/>
      <c r="B68" s="64"/>
      <c r="C68" s="65"/>
      <c r="D68" s="65"/>
      <c r="E68" s="110"/>
    </row>
    <row r="69" spans="1:5" x14ac:dyDescent="0.15">
      <c r="A69" s="62"/>
      <c r="B69" s="64"/>
      <c r="C69" s="65"/>
      <c r="D69" s="65"/>
      <c r="E69" s="110"/>
    </row>
    <row r="70" spans="1:5" x14ac:dyDescent="0.15">
      <c r="A70" s="62"/>
      <c r="B70" s="64"/>
      <c r="C70" s="65"/>
      <c r="D70" s="65"/>
      <c r="E70" s="110"/>
    </row>
    <row r="71" spans="1:5" x14ac:dyDescent="0.15">
      <c r="A71" s="62"/>
      <c r="B71" s="64"/>
      <c r="C71" s="65"/>
      <c r="D71" s="65"/>
      <c r="E71" s="110"/>
    </row>
    <row r="72" spans="1:5" x14ac:dyDescent="0.15">
      <c r="A72" s="62"/>
      <c r="B72" s="64"/>
      <c r="C72" s="65"/>
      <c r="D72" s="65"/>
      <c r="E72" s="110"/>
    </row>
    <row r="73" spans="1:5" x14ac:dyDescent="0.15">
      <c r="A73" s="62"/>
      <c r="B73" s="64"/>
      <c r="C73" s="65"/>
      <c r="D73" s="65"/>
      <c r="E73" s="110"/>
    </row>
    <row r="74" spans="1:5" x14ac:dyDescent="0.15">
      <c r="A74" s="62"/>
      <c r="B74" s="64"/>
      <c r="C74" s="65"/>
      <c r="D74" s="65"/>
      <c r="E74" s="110"/>
    </row>
    <row r="75" spans="1:5" x14ac:dyDescent="0.15">
      <c r="A75" s="62"/>
      <c r="B75" s="64"/>
      <c r="C75" s="65"/>
      <c r="D75" s="65"/>
      <c r="E75" s="110"/>
    </row>
    <row r="76" spans="1:5" x14ac:dyDescent="0.15">
      <c r="A76" s="62"/>
      <c r="B76" s="64"/>
      <c r="C76" s="65"/>
      <c r="D76" s="65"/>
      <c r="E76" s="110"/>
    </row>
    <row r="77" spans="1:5" x14ac:dyDescent="0.15">
      <c r="A77" s="62"/>
      <c r="B77" s="64"/>
      <c r="C77" s="65"/>
      <c r="D77" s="65"/>
      <c r="E77" s="110"/>
    </row>
    <row r="78" spans="1:5" x14ac:dyDescent="0.15">
      <c r="A78" s="62"/>
      <c r="B78" s="64"/>
      <c r="C78" s="65"/>
      <c r="D78" s="65"/>
      <c r="E78" s="110"/>
    </row>
    <row r="79" spans="1:5" x14ac:dyDescent="0.15">
      <c r="A79" s="62"/>
      <c r="B79" s="64"/>
      <c r="C79" s="65"/>
      <c r="D79" s="65"/>
      <c r="E79" s="110"/>
    </row>
    <row r="80" spans="1:5" x14ac:dyDescent="0.15">
      <c r="A80" s="62"/>
      <c r="B80" s="64"/>
      <c r="C80" s="65"/>
      <c r="D80" s="65"/>
      <c r="E80" s="110"/>
    </row>
    <row r="81" spans="1:5" x14ac:dyDescent="0.15">
      <c r="A81" s="62"/>
      <c r="B81" s="64"/>
      <c r="C81" s="65"/>
      <c r="D81" s="65"/>
      <c r="E81" s="110"/>
    </row>
    <row r="82" spans="1:5" x14ac:dyDescent="0.15">
      <c r="A82" s="62"/>
      <c r="B82" s="64"/>
      <c r="C82" s="65"/>
      <c r="D82" s="65"/>
      <c r="E82" s="110"/>
    </row>
    <row r="83" spans="1:5" x14ac:dyDescent="0.15">
      <c r="A83" s="62"/>
      <c r="B83" s="64"/>
      <c r="C83" s="65"/>
      <c r="D83" s="65"/>
      <c r="E83" s="110"/>
    </row>
    <row r="84" spans="1:5" x14ac:dyDescent="0.15">
      <c r="A84" s="62"/>
      <c r="B84" s="64"/>
      <c r="C84" s="65"/>
      <c r="D84" s="65"/>
      <c r="E84" s="110"/>
    </row>
    <row r="85" spans="1:5" x14ac:dyDescent="0.15">
      <c r="A85" s="62"/>
      <c r="B85" s="64"/>
      <c r="C85" s="65"/>
      <c r="D85" s="65"/>
      <c r="E85" s="110"/>
    </row>
    <row r="86" spans="1:5" x14ac:dyDescent="0.15">
      <c r="A86" s="62"/>
      <c r="B86" s="64"/>
      <c r="C86" s="65"/>
      <c r="D86" s="65"/>
      <c r="E86" s="110"/>
    </row>
    <row r="87" spans="1:5" x14ac:dyDescent="0.15">
      <c r="A87" s="62"/>
      <c r="B87" s="64"/>
      <c r="C87" s="65"/>
      <c r="D87" s="65"/>
      <c r="E87" s="110"/>
    </row>
    <row r="88" spans="1:5" x14ac:dyDescent="0.15">
      <c r="A88" s="62"/>
      <c r="B88" s="64"/>
      <c r="C88" s="65"/>
      <c r="D88" s="65"/>
      <c r="E88" s="110"/>
    </row>
    <row r="89" spans="1:5" x14ac:dyDescent="0.15">
      <c r="A89" s="62"/>
      <c r="B89" s="64"/>
      <c r="C89" s="65"/>
      <c r="D89" s="65"/>
      <c r="E89" s="110"/>
    </row>
    <row r="90" spans="1:5" x14ac:dyDescent="0.15">
      <c r="A90" s="62"/>
      <c r="B90" s="64"/>
      <c r="C90" s="65"/>
      <c r="D90" s="65"/>
      <c r="E90" s="110"/>
    </row>
    <row r="91" spans="1:5" x14ac:dyDescent="0.15">
      <c r="A91" s="62"/>
      <c r="B91" s="64"/>
      <c r="C91" s="65"/>
      <c r="D91" s="65"/>
      <c r="E91" s="110"/>
    </row>
    <row r="92" spans="1:5" x14ac:dyDescent="0.15">
      <c r="A92" s="62"/>
      <c r="B92" s="64"/>
      <c r="C92" s="65"/>
      <c r="D92" s="65"/>
      <c r="E92" s="110"/>
    </row>
    <row r="93" spans="1:5" x14ac:dyDescent="0.15">
      <c r="A93" s="62"/>
      <c r="B93" s="64"/>
      <c r="C93" s="65"/>
      <c r="D93" s="65"/>
      <c r="E93" s="110"/>
    </row>
    <row r="94" spans="1:5" x14ac:dyDescent="0.15">
      <c r="A94" s="62"/>
      <c r="B94" s="64"/>
      <c r="C94" s="65"/>
      <c r="D94" s="65"/>
      <c r="E94" s="110"/>
    </row>
    <row r="95" spans="1:5" x14ac:dyDescent="0.15">
      <c r="A95" s="62"/>
      <c r="B95" s="64"/>
      <c r="C95" s="65"/>
      <c r="D95" s="65"/>
      <c r="E95" s="110"/>
    </row>
    <row r="96" spans="1:5" x14ac:dyDescent="0.15">
      <c r="A96" s="62"/>
      <c r="B96" s="64"/>
      <c r="C96" s="65"/>
      <c r="D96" s="65"/>
      <c r="E96" s="110"/>
    </row>
    <row r="97" spans="1:5" x14ac:dyDescent="0.15">
      <c r="A97" s="62"/>
      <c r="B97" s="64"/>
      <c r="C97" s="65"/>
      <c r="D97" s="65"/>
      <c r="E97" s="110"/>
    </row>
    <row r="98" spans="1:5" x14ac:dyDescent="0.15">
      <c r="A98" s="62"/>
      <c r="B98" s="64"/>
      <c r="C98" s="65"/>
      <c r="D98" s="65"/>
      <c r="E98" s="110"/>
    </row>
    <row r="99" spans="1:5" x14ac:dyDescent="0.15">
      <c r="A99" s="62"/>
      <c r="B99" s="64"/>
      <c r="C99" s="65"/>
      <c r="D99" s="65"/>
      <c r="E99" s="110"/>
    </row>
    <row r="100" spans="1:5" x14ac:dyDescent="0.15">
      <c r="A100" s="62"/>
      <c r="B100" s="64"/>
      <c r="C100" s="65"/>
      <c r="D100" s="65"/>
      <c r="E100" s="110"/>
    </row>
    <row r="101" spans="1:5" x14ac:dyDescent="0.15">
      <c r="A101" s="62"/>
      <c r="B101" s="64"/>
      <c r="C101" s="65"/>
      <c r="D101" s="65"/>
      <c r="E101" s="110"/>
    </row>
    <row r="102" spans="1:5" x14ac:dyDescent="0.15">
      <c r="A102" s="62"/>
      <c r="B102" s="64"/>
      <c r="C102" s="65"/>
      <c r="D102" s="65"/>
      <c r="E102" s="110"/>
    </row>
    <row r="103" spans="1:5" x14ac:dyDescent="0.15">
      <c r="A103" s="62"/>
      <c r="B103" s="64"/>
      <c r="C103" s="65"/>
      <c r="D103" s="65"/>
      <c r="E103" s="110"/>
    </row>
    <row r="104" spans="1:5" x14ac:dyDescent="0.15">
      <c r="A104" s="62"/>
      <c r="B104" s="64"/>
      <c r="C104" s="65"/>
      <c r="D104" s="65"/>
      <c r="E104" s="110"/>
    </row>
    <row r="105" spans="1:5" x14ac:dyDescent="0.15">
      <c r="A105" s="62"/>
      <c r="B105" s="64"/>
      <c r="C105" s="65"/>
      <c r="D105" s="65"/>
      <c r="E105" s="110"/>
    </row>
    <row r="106" spans="1:5" x14ac:dyDescent="0.15">
      <c r="A106" s="62"/>
      <c r="B106" s="64"/>
      <c r="C106" s="65"/>
      <c r="D106" s="65"/>
      <c r="E106" s="110"/>
    </row>
    <row r="107" spans="1:5" x14ac:dyDescent="0.15">
      <c r="A107" s="62"/>
      <c r="B107" s="64"/>
      <c r="C107" s="65"/>
      <c r="D107" s="65"/>
      <c r="E107" s="110"/>
    </row>
    <row r="108" spans="1:5" x14ac:dyDescent="0.15">
      <c r="A108" s="62"/>
      <c r="B108" s="64"/>
      <c r="C108" s="65"/>
      <c r="D108" s="65"/>
      <c r="E108" s="110"/>
    </row>
    <row r="109" spans="1:5" x14ac:dyDescent="0.15">
      <c r="A109" s="62"/>
      <c r="B109" s="64"/>
      <c r="C109" s="65"/>
      <c r="D109" s="65"/>
      <c r="E109" s="110"/>
    </row>
    <row r="110" spans="1:5" x14ac:dyDescent="0.15">
      <c r="A110" s="62"/>
      <c r="B110" s="64"/>
      <c r="C110" s="65"/>
      <c r="D110" s="65"/>
      <c r="E110" s="110"/>
    </row>
    <row r="111" spans="1:5" x14ac:dyDescent="0.15">
      <c r="A111" s="62"/>
      <c r="B111" s="64"/>
      <c r="C111" s="65"/>
      <c r="D111" s="65"/>
      <c r="E111" s="110"/>
    </row>
    <row r="112" spans="1:5" x14ac:dyDescent="0.15">
      <c r="A112" s="62"/>
      <c r="B112" s="64"/>
      <c r="C112" s="65"/>
      <c r="D112" s="65"/>
      <c r="E112" s="110"/>
    </row>
    <row r="113" spans="1:5" x14ac:dyDescent="0.15">
      <c r="A113" s="62"/>
      <c r="B113" s="64"/>
      <c r="C113" s="65"/>
      <c r="D113" s="65"/>
      <c r="E113" s="110"/>
    </row>
    <row r="114" spans="1:5" x14ac:dyDescent="0.15">
      <c r="A114" s="62"/>
      <c r="B114" s="64"/>
      <c r="C114" s="65"/>
      <c r="D114" s="65"/>
      <c r="E114" s="110"/>
    </row>
    <row r="115" spans="1:5" x14ac:dyDescent="0.15">
      <c r="A115" s="62"/>
      <c r="B115" s="64"/>
      <c r="C115" s="65"/>
      <c r="D115" s="65"/>
      <c r="E115" s="110"/>
    </row>
    <row r="116" spans="1:5" x14ac:dyDescent="0.15">
      <c r="A116" s="62"/>
      <c r="B116" s="64"/>
      <c r="C116" s="65"/>
      <c r="D116" s="65"/>
      <c r="E116" s="110"/>
    </row>
    <row r="117" spans="1:5" x14ac:dyDescent="0.15">
      <c r="A117" s="62"/>
      <c r="B117" s="64"/>
      <c r="C117" s="65"/>
      <c r="D117" s="65"/>
      <c r="E117" s="110"/>
    </row>
    <row r="118" spans="1:5" x14ac:dyDescent="0.15">
      <c r="A118" s="62"/>
      <c r="B118" s="64"/>
      <c r="C118" s="65"/>
      <c r="D118" s="65"/>
      <c r="E118" s="110"/>
    </row>
    <row r="119" spans="1:5" x14ac:dyDescent="0.15">
      <c r="A119" s="62"/>
      <c r="B119" s="64"/>
      <c r="C119" s="65"/>
      <c r="D119" s="65"/>
      <c r="E119" s="110"/>
    </row>
    <row r="120" spans="1:5" x14ac:dyDescent="0.15">
      <c r="A120" s="62"/>
      <c r="B120" s="64"/>
      <c r="C120" s="65"/>
      <c r="D120" s="65"/>
      <c r="E120" s="110"/>
    </row>
    <row r="121" spans="1:5" x14ac:dyDescent="0.15">
      <c r="A121" s="62"/>
      <c r="B121" s="64"/>
      <c r="C121" s="65"/>
      <c r="D121" s="65"/>
      <c r="E121" s="110"/>
    </row>
    <row r="122" spans="1:5" x14ac:dyDescent="0.15">
      <c r="A122" s="62"/>
      <c r="B122" s="64"/>
      <c r="C122" s="65"/>
      <c r="D122" s="65"/>
      <c r="E122" s="110"/>
    </row>
    <row r="123" spans="1:5" x14ac:dyDescent="0.15">
      <c r="A123" s="62"/>
      <c r="B123" s="64"/>
      <c r="C123" s="65"/>
      <c r="D123" s="65"/>
      <c r="E123" s="110"/>
    </row>
    <row r="124" spans="1:5" x14ac:dyDescent="0.15">
      <c r="A124" s="62"/>
      <c r="B124" s="64"/>
      <c r="C124" s="65"/>
      <c r="D124" s="65"/>
      <c r="E124" s="110"/>
    </row>
    <row r="125" spans="1:5" x14ac:dyDescent="0.15">
      <c r="A125" s="62"/>
      <c r="B125" s="64"/>
      <c r="C125" s="65"/>
      <c r="D125" s="65"/>
      <c r="E125" s="110"/>
    </row>
    <row r="126" spans="1:5" x14ac:dyDescent="0.15">
      <c r="A126" s="62"/>
      <c r="B126" s="64"/>
      <c r="C126" s="65"/>
      <c r="D126" s="65"/>
      <c r="E126" s="110"/>
    </row>
    <row r="127" spans="1:5" x14ac:dyDescent="0.15">
      <c r="A127" s="62"/>
      <c r="B127" s="64"/>
      <c r="C127" s="65"/>
      <c r="D127" s="65"/>
      <c r="E127" s="110"/>
    </row>
    <row r="128" spans="1:5" x14ac:dyDescent="0.15">
      <c r="A128" s="62"/>
      <c r="B128" s="64"/>
      <c r="C128" s="65"/>
      <c r="D128" s="65"/>
      <c r="E128" s="110"/>
    </row>
    <row r="129" spans="1:5" x14ac:dyDescent="0.15">
      <c r="A129" s="62"/>
      <c r="B129" s="64"/>
      <c r="C129" s="65"/>
      <c r="D129" s="65"/>
      <c r="E129" s="110"/>
    </row>
    <row r="130" spans="1:5" x14ac:dyDescent="0.15">
      <c r="A130" s="62"/>
      <c r="B130" s="64"/>
      <c r="C130" s="65"/>
      <c r="D130" s="65"/>
      <c r="E130" s="110"/>
    </row>
    <row r="131" spans="1:5" x14ac:dyDescent="0.15">
      <c r="A131" s="62"/>
      <c r="B131" s="64"/>
      <c r="C131" s="65"/>
      <c r="D131" s="65"/>
      <c r="E131" s="110"/>
    </row>
    <row r="132" spans="1:5" x14ac:dyDescent="0.15">
      <c r="A132" s="62"/>
      <c r="B132" s="64"/>
      <c r="C132" s="65"/>
      <c r="D132" s="65"/>
      <c r="E132" s="110"/>
    </row>
    <row r="133" spans="1:5" x14ac:dyDescent="0.15">
      <c r="A133" s="62"/>
      <c r="B133" s="64"/>
      <c r="C133" s="65"/>
      <c r="D133" s="65"/>
      <c r="E133" s="110"/>
    </row>
    <row r="134" spans="1:5" x14ac:dyDescent="0.15">
      <c r="A134" s="62"/>
      <c r="B134" s="64"/>
      <c r="C134" s="65"/>
      <c r="D134" s="65"/>
      <c r="E134" s="110"/>
    </row>
    <row r="135" spans="1:5" x14ac:dyDescent="0.15">
      <c r="A135" s="62"/>
      <c r="B135" s="64"/>
      <c r="C135" s="65"/>
      <c r="D135" s="65"/>
      <c r="E135" s="110"/>
    </row>
    <row r="136" spans="1:5" x14ac:dyDescent="0.15">
      <c r="A136" s="62"/>
      <c r="B136" s="64"/>
      <c r="C136" s="65"/>
      <c r="D136" s="65"/>
      <c r="E136" s="110"/>
    </row>
    <row r="137" spans="1:5" x14ac:dyDescent="0.15">
      <c r="A137" s="62"/>
      <c r="B137" s="64"/>
      <c r="C137" s="65"/>
      <c r="D137" s="65"/>
      <c r="E137" s="110"/>
    </row>
    <row r="138" spans="1:5" x14ac:dyDescent="0.15">
      <c r="A138" s="62"/>
      <c r="B138" s="64"/>
      <c r="C138" s="65"/>
      <c r="D138" s="65"/>
      <c r="E138" s="110"/>
    </row>
    <row r="139" spans="1:5" x14ac:dyDescent="0.15">
      <c r="A139" s="62"/>
      <c r="B139" s="64"/>
      <c r="C139" s="65"/>
      <c r="D139" s="65"/>
      <c r="E139" s="110"/>
    </row>
    <row r="140" spans="1:5" x14ac:dyDescent="0.15">
      <c r="A140" s="62"/>
      <c r="B140" s="64"/>
      <c r="C140" s="65"/>
      <c r="D140" s="65"/>
      <c r="E140" s="110"/>
    </row>
    <row r="141" spans="1:5" x14ac:dyDescent="0.15">
      <c r="A141" s="62"/>
      <c r="B141" s="64"/>
      <c r="C141" s="65"/>
      <c r="D141" s="65"/>
      <c r="E141" s="110"/>
    </row>
    <row r="142" spans="1:5" x14ac:dyDescent="0.15">
      <c r="A142" s="62"/>
      <c r="B142" s="64"/>
      <c r="C142" s="65"/>
      <c r="D142" s="65"/>
      <c r="E142" s="110"/>
    </row>
    <row r="143" spans="1:5" x14ac:dyDescent="0.15">
      <c r="A143" s="62"/>
      <c r="B143" s="64"/>
      <c r="C143" s="65"/>
      <c r="D143" s="65"/>
      <c r="E143" s="110"/>
    </row>
    <row r="144" spans="1:5" x14ac:dyDescent="0.15">
      <c r="A144" s="62"/>
      <c r="B144" s="64"/>
      <c r="C144" s="65"/>
      <c r="D144" s="65"/>
      <c r="E144" s="110"/>
    </row>
    <row r="145" spans="1:5" x14ac:dyDescent="0.15">
      <c r="A145" s="62"/>
      <c r="B145" s="64"/>
      <c r="C145" s="65"/>
      <c r="D145" s="65"/>
      <c r="E145" s="110"/>
    </row>
    <row r="146" spans="1:5" x14ac:dyDescent="0.15">
      <c r="A146" s="62"/>
      <c r="B146" s="64"/>
      <c r="C146" s="65"/>
      <c r="D146" s="65"/>
      <c r="E146" s="110"/>
    </row>
    <row r="147" spans="1:5" x14ac:dyDescent="0.15">
      <c r="A147" s="62"/>
      <c r="B147" s="64"/>
      <c r="C147" s="65"/>
      <c r="D147" s="65"/>
      <c r="E147" s="110"/>
    </row>
    <row r="148" spans="1:5" x14ac:dyDescent="0.15">
      <c r="A148" s="62"/>
      <c r="B148" s="64"/>
      <c r="C148" s="65"/>
      <c r="D148" s="65"/>
      <c r="E148" s="110"/>
    </row>
    <row r="149" spans="1:5" x14ac:dyDescent="0.15">
      <c r="A149" s="62"/>
      <c r="B149" s="64"/>
      <c r="C149" s="65"/>
      <c r="D149" s="65"/>
      <c r="E149" s="110"/>
    </row>
    <row r="150" spans="1:5" x14ac:dyDescent="0.15">
      <c r="A150" s="62"/>
      <c r="B150" s="64"/>
      <c r="C150" s="65"/>
      <c r="D150" s="65"/>
      <c r="E150" s="110"/>
    </row>
    <row r="151" spans="1:5" x14ac:dyDescent="0.15">
      <c r="A151" s="62"/>
      <c r="B151" s="64"/>
      <c r="C151" s="65"/>
      <c r="D151" s="65"/>
      <c r="E151" s="110"/>
    </row>
    <row r="152" spans="1:5" x14ac:dyDescent="0.15">
      <c r="A152" s="62"/>
      <c r="B152" s="64"/>
      <c r="C152" s="65"/>
      <c r="D152" s="65"/>
      <c r="E152" s="110"/>
    </row>
    <row r="153" spans="1:5" x14ac:dyDescent="0.15">
      <c r="A153" s="62"/>
      <c r="B153" s="64"/>
      <c r="C153" s="65"/>
      <c r="D153" s="65"/>
      <c r="E153" s="110"/>
    </row>
    <row r="154" spans="1:5" x14ac:dyDescent="0.15">
      <c r="A154" s="62"/>
      <c r="B154" s="64"/>
      <c r="C154" s="65"/>
      <c r="D154" s="65"/>
      <c r="E154" s="110"/>
    </row>
    <row r="155" spans="1:5" x14ac:dyDescent="0.15">
      <c r="A155" s="62"/>
      <c r="B155" s="64"/>
      <c r="C155" s="65"/>
      <c r="D155" s="65"/>
      <c r="E155" s="110"/>
    </row>
    <row r="156" spans="1:5" x14ac:dyDescent="0.15">
      <c r="A156" s="62"/>
      <c r="B156" s="64"/>
      <c r="C156" s="65"/>
      <c r="D156" s="65"/>
      <c r="E156" s="110"/>
    </row>
    <row r="157" spans="1:5" x14ac:dyDescent="0.15">
      <c r="A157" s="62"/>
      <c r="B157" s="64"/>
      <c r="C157" s="65"/>
      <c r="D157" s="65"/>
      <c r="E157" s="110"/>
    </row>
    <row r="158" spans="1:5" x14ac:dyDescent="0.15">
      <c r="A158" s="62"/>
      <c r="B158" s="64"/>
      <c r="C158" s="65"/>
      <c r="D158" s="65"/>
      <c r="E158" s="110"/>
    </row>
    <row r="159" spans="1:5" x14ac:dyDescent="0.15">
      <c r="A159" s="62"/>
      <c r="B159" s="64"/>
      <c r="C159" s="65"/>
      <c r="D159" s="65"/>
      <c r="E159" s="110"/>
    </row>
    <row r="160" spans="1:5" x14ac:dyDescent="0.15">
      <c r="A160" s="62"/>
      <c r="B160" s="64"/>
      <c r="C160" s="65"/>
      <c r="D160" s="65"/>
      <c r="E160" s="110"/>
    </row>
    <row r="161" spans="1:5" x14ac:dyDescent="0.15">
      <c r="A161" s="62"/>
      <c r="B161" s="64"/>
      <c r="C161" s="65"/>
      <c r="D161" s="65"/>
      <c r="E161" s="110"/>
    </row>
    <row r="162" spans="1:5" x14ac:dyDescent="0.15">
      <c r="A162" s="62"/>
      <c r="B162" s="64"/>
      <c r="C162" s="65"/>
      <c r="D162" s="65"/>
      <c r="E162" s="110"/>
    </row>
    <row r="163" spans="1:5" x14ac:dyDescent="0.15">
      <c r="A163" s="62"/>
      <c r="B163" s="64"/>
      <c r="C163" s="65"/>
      <c r="D163" s="65"/>
      <c r="E163" s="110"/>
    </row>
    <row r="164" spans="1:5" x14ac:dyDescent="0.15">
      <c r="A164" s="62"/>
      <c r="B164" s="64"/>
      <c r="C164" s="65"/>
      <c r="D164" s="65"/>
      <c r="E164" s="110"/>
    </row>
    <row r="165" spans="1:5" x14ac:dyDescent="0.15">
      <c r="A165" s="62"/>
      <c r="B165" s="64"/>
      <c r="C165" s="65"/>
      <c r="D165" s="65"/>
      <c r="E165" s="110"/>
    </row>
    <row r="166" spans="1:5" x14ac:dyDescent="0.15">
      <c r="A166" s="62"/>
      <c r="B166" s="64"/>
      <c r="C166" s="65"/>
      <c r="D166" s="65"/>
      <c r="E166" s="110"/>
    </row>
    <row r="167" spans="1:5" x14ac:dyDescent="0.15">
      <c r="A167" s="62"/>
      <c r="B167" s="64"/>
      <c r="C167" s="65"/>
      <c r="D167" s="65"/>
      <c r="E167" s="110"/>
    </row>
    <row r="168" spans="1:5" x14ac:dyDescent="0.15">
      <c r="A168" s="62"/>
      <c r="B168" s="64"/>
      <c r="C168" s="65"/>
      <c r="D168" s="65"/>
      <c r="E168" s="110"/>
    </row>
    <row r="169" spans="1:5" x14ac:dyDescent="0.15">
      <c r="A169" s="62"/>
      <c r="B169" s="64"/>
      <c r="C169" s="65"/>
      <c r="D169" s="65"/>
      <c r="E169" s="110"/>
    </row>
    <row r="170" spans="1:5" x14ac:dyDescent="0.15">
      <c r="A170" s="62"/>
      <c r="B170" s="64"/>
      <c r="C170" s="65"/>
      <c r="D170" s="65"/>
      <c r="E170" s="110"/>
    </row>
    <row r="171" spans="1:5" x14ac:dyDescent="0.15">
      <c r="A171" s="62"/>
      <c r="B171" s="64"/>
      <c r="C171" s="65"/>
      <c r="D171" s="65"/>
      <c r="E171" s="110"/>
    </row>
    <row r="172" spans="1:5" x14ac:dyDescent="0.15">
      <c r="A172" s="62"/>
      <c r="B172" s="64"/>
      <c r="C172" s="65"/>
      <c r="D172" s="65"/>
      <c r="E172" s="110"/>
    </row>
    <row r="173" spans="1:5" x14ac:dyDescent="0.15">
      <c r="A173" s="62"/>
      <c r="B173" s="64"/>
      <c r="C173" s="65"/>
      <c r="D173" s="65"/>
      <c r="E173" s="110"/>
    </row>
    <row r="174" spans="1:5" x14ac:dyDescent="0.15">
      <c r="A174" s="62"/>
      <c r="B174" s="64"/>
      <c r="C174" s="65"/>
      <c r="D174" s="65"/>
      <c r="E174" s="110"/>
    </row>
    <row r="175" spans="1:5" x14ac:dyDescent="0.15">
      <c r="A175" s="62"/>
      <c r="B175" s="64"/>
      <c r="C175" s="65"/>
      <c r="D175" s="65"/>
      <c r="E175" s="110"/>
    </row>
    <row r="176" spans="1:5" x14ac:dyDescent="0.15">
      <c r="A176" s="62"/>
      <c r="B176" s="64"/>
      <c r="C176" s="65"/>
      <c r="D176" s="65"/>
      <c r="E176" s="110"/>
    </row>
    <row r="177" spans="1:5" x14ac:dyDescent="0.15">
      <c r="A177" s="62"/>
      <c r="B177" s="64"/>
      <c r="C177" s="65"/>
      <c r="D177" s="65"/>
      <c r="E177" s="110"/>
    </row>
    <row r="178" spans="1:5" x14ac:dyDescent="0.15">
      <c r="A178" s="62"/>
      <c r="B178" s="64"/>
      <c r="C178" s="65"/>
      <c r="D178" s="65"/>
      <c r="E178" s="110"/>
    </row>
    <row r="179" spans="1:5" x14ac:dyDescent="0.15">
      <c r="A179" s="62"/>
      <c r="B179" s="64"/>
      <c r="C179" s="65"/>
      <c r="D179" s="65"/>
      <c r="E179" s="110"/>
    </row>
    <row r="180" spans="1:5" x14ac:dyDescent="0.15">
      <c r="A180" s="62"/>
      <c r="B180" s="64"/>
      <c r="C180" s="65"/>
      <c r="D180" s="65"/>
      <c r="E180" s="110"/>
    </row>
    <row r="181" spans="1:5" x14ac:dyDescent="0.15">
      <c r="A181" s="62"/>
      <c r="B181" s="64"/>
      <c r="C181" s="65"/>
      <c r="D181" s="65"/>
      <c r="E181" s="110"/>
    </row>
    <row r="182" spans="1:5" x14ac:dyDescent="0.15">
      <c r="A182" s="62"/>
      <c r="B182" s="64"/>
      <c r="C182" s="65"/>
      <c r="D182" s="65"/>
      <c r="E182" s="110"/>
    </row>
    <row r="183" spans="1:5" x14ac:dyDescent="0.15">
      <c r="A183" s="62"/>
      <c r="B183" s="64"/>
      <c r="C183" s="65"/>
      <c r="D183" s="65"/>
      <c r="E183" s="110"/>
    </row>
    <row r="184" spans="1:5" x14ac:dyDescent="0.15">
      <c r="A184" s="62"/>
      <c r="B184" s="64"/>
      <c r="C184" s="65"/>
      <c r="D184" s="65"/>
      <c r="E184" s="110"/>
    </row>
    <row r="185" spans="1:5" x14ac:dyDescent="0.15">
      <c r="A185" s="62"/>
      <c r="B185" s="64"/>
      <c r="C185" s="65"/>
      <c r="D185" s="65"/>
      <c r="E185" s="110"/>
    </row>
    <row r="186" spans="1:5" x14ac:dyDescent="0.15">
      <c r="A186" s="62"/>
      <c r="B186" s="64"/>
      <c r="C186" s="65"/>
      <c r="D186" s="65"/>
      <c r="E186" s="110"/>
    </row>
    <row r="187" spans="1:5" x14ac:dyDescent="0.15">
      <c r="A187" s="62"/>
      <c r="B187" s="64"/>
      <c r="C187" s="65"/>
      <c r="D187" s="65"/>
      <c r="E187" s="110"/>
    </row>
    <row r="188" spans="1:5" x14ac:dyDescent="0.15">
      <c r="A188" s="62"/>
      <c r="B188" s="64"/>
      <c r="C188" s="65"/>
      <c r="D188" s="65"/>
      <c r="E188" s="110"/>
    </row>
    <row r="189" spans="1:5" x14ac:dyDescent="0.15">
      <c r="A189" s="62"/>
      <c r="B189" s="64"/>
      <c r="C189" s="65"/>
      <c r="D189" s="65"/>
      <c r="E189" s="110"/>
    </row>
    <row r="190" spans="1:5" x14ac:dyDescent="0.15">
      <c r="A190" s="62"/>
      <c r="B190" s="64"/>
      <c r="C190" s="65"/>
      <c r="D190" s="65"/>
      <c r="E190" s="110"/>
    </row>
    <row r="191" spans="1:5" x14ac:dyDescent="0.15">
      <c r="A191" s="62"/>
      <c r="B191" s="64"/>
      <c r="C191" s="65"/>
      <c r="D191" s="65"/>
      <c r="E191" s="110"/>
    </row>
    <row r="192" spans="1:5" x14ac:dyDescent="0.15">
      <c r="A192" s="62"/>
      <c r="B192" s="64"/>
      <c r="C192" s="65"/>
      <c r="D192" s="65"/>
      <c r="E192" s="110"/>
    </row>
    <row r="193" spans="1:5" x14ac:dyDescent="0.15">
      <c r="A193" s="62"/>
      <c r="B193" s="64"/>
      <c r="C193" s="65"/>
      <c r="D193" s="65"/>
      <c r="E193" s="110"/>
    </row>
    <row r="194" spans="1:5" x14ac:dyDescent="0.15">
      <c r="A194" s="62"/>
      <c r="B194" s="64"/>
      <c r="C194" s="65"/>
      <c r="D194" s="65"/>
      <c r="E194" s="110"/>
    </row>
    <row r="195" spans="1:5" x14ac:dyDescent="0.15">
      <c r="A195" s="62"/>
      <c r="B195" s="64"/>
      <c r="C195" s="65"/>
      <c r="D195" s="65"/>
      <c r="E195" s="110"/>
    </row>
    <row r="196" spans="1:5" x14ac:dyDescent="0.15">
      <c r="A196" s="62"/>
      <c r="B196" s="64"/>
      <c r="C196" s="65"/>
      <c r="D196" s="65"/>
      <c r="E196" s="110"/>
    </row>
    <row r="197" spans="1:5" x14ac:dyDescent="0.15">
      <c r="A197" s="62"/>
      <c r="B197" s="64"/>
      <c r="C197" s="65"/>
      <c r="D197" s="65"/>
      <c r="E197" s="110"/>
    </row>
    <row r="198" spans="1:5" x14ac:dyDescent="0.15">
      <c r="A198" s="62"/>
      <c r="B198" s="64"/>
      <c r="C198" s="65"/>
      <c r="D198" s="65"/>
      <c r="E198" s="110"/>
    </row>
    <row r="199" spans="1:5" x14ac:dyDescent="0.15">
      <c r="A199" s="62"/>
      <c r="B199" s="64"/>
      <c r="C199" s="65"/>
      <c r="D199" s="65"/>
      <c r="E199" s="110"/>
    </row>
    <row r="200" spans="1:5" x14ac:dyDescent="0.15">
      <c r="A200" s="62"/>
      <c r="B200" s="64"/>
      <c r="C200" s="65"/>
      <c r="D200" s="65"/>
      <c r="E200" s="110"/>
    </row>
    <row r="201" spans="1:5" x14ac:dyDescent="0.15">
      <c r="A201" s="62"/>
      <c r="B201" s="64"/>
      <c r="C201" s="65"/>
      <c r="D201" s="65"/>
      <c r="E201" s="110"/>
    </row>
    <row r="202" spans="1:5" x14ac:dyDescent="0.15">
      <c r="A202" s="62"/>
      <c r="B202" s="64"/>
      <c r="C202" s="65"/>
      <c r="D202" s="65"/>
      <c r="E202" s="110"/>
    </row>
    <row r="203" spans="1:5" x14ac:dyDescent="0.15">
      <c r="A203" s="62"/>
      <c r="B203" s="64"/>
      <c r="C203" s="65"/>
      <c r="D203" s="65"/>
      <c r="E203" s="110"/>
    </row>
    <row r="204" spans="1:5" x14ac:dyDescent="0.15">
      <c r="A204" s="62"/>
      <c r="B204" s="64"/>
      <c r="C204" s="65"/>
      <c r="D204" s="65"/>
      <c r="E204" s="110"/>
    </row>
    <row r="205" spans="1:5" x14ac:dyDescent="0.15">
      <c r="A205" s="62"/>
      <c r="B205" s="64"/>
      <c r="C205" s="65"/>
      <c r="D205" s="65"/>
      <c r="E205" s="110"/>
    </row>
    <row r="206" spans="1:5" x14ac:dyDescent="0.15">
      <c r="A206" s="62"/>
      <c r="B206" s="64"/>
      <c r="C206" s="65"/>
      <c r="D206" s="65"/>
      <c r="E206" s="110"/>
    </row>
    <row r="207" spans="1:5" x14ac:dyDescent="0.15">
      <c r="A207" s="62"/>
      <c r="B207" s="64"/>
      <c r="C207" s="65"/>
      <c r="D207" s="65"/>
      <c r="E207" s="110"/>
    </row>
    <row r="208" spans="1:5" x14ac:dyDescent="0.15">
      <c r="A208" s="62"/>
      <c r="B208" s="64"/>
      <c r="C208" s="65"/>
      <c r="D208" s="65"/>
      <c r="E208" s="110"/>
    </row>
    <row r="209" spans="1:5" x14ac:dyDescent="0.15">
      <c r="A209" s="62"/>
      <c r="B209" s="64"/>
      <c r="C209" s="65"/>
      <c r="D209" s="65"/>
      <c r="E209" s="110"/>
    </row>
    <row r="210" spans="1:5" x14ac:dyDescent="0.15">
      <c r="A210" s="62"/>
      <c r="B210" s="64"/>
      <c r="C210" s="65"/>
      <c r="D210" s="65"/>
      <c r="E210" s="110"/>
    </row>
    <row r="211" spans="1:5" x14ac:dyDescent="0.15">
      <c r="A211" s="62"/>
      <c r="B211" s="64"/>
      <c r="C211" s="65"/>
      <c r="D211" s="65"/>
      <c r="E211" s="110"/>
    </row>
    <row r="212" spans="1:5" x14ac:dyDescent="0.15">
      <c r="A212" s="62"/>
      <c r="B212" s="64"/>
      <c r="C212" s="65"/>
      <c r="D212" s="65"/>
      <c r="E212" s="110"/>
    </row>
    <row r="213" spans="1:5" x14ac:dyDescent="0.15">
      <c r="A213" s="62"/>
      <c r="B213" s="64"/>
      <c r="C213" s="65"/>
      <c r="D213" s="65"/>
      <c r="E213" s="110"/>
    </row>
    <row r="214" spans="1:5" x14ac:dyDescent="0.15">
      <c r="A214" s="62"/>
      <c r="B214" s="64"/>
      <c r="C214" s="65"/>
      <c r="D214" s="65"/>
      <c r="E214" s="110"/>
    </row>
    <row r="215" spans="1:5" x14ac:dyDescent="0.15">
      <c r="A215" s="62"/>
      <c r="B215" s="64"/>
      <c r="C215" s="65"/>
      <c r="D215" s="65"/>
      <c r="E215" s="110"/>
    </row>
    <row r="216" spans="1:5" x14ac:dyDescent="0.15">
      <c r="A216" s="62"/>
      <c r="B216" s="64"/>
      <c r="C216" s="65"/>
      <c r="D216" s="65"/>
      <c r="E216" s="110"/>
    </row>
    <row r="217" spans="1:5" x14ac:dyDescent="0.15">
      <c r="A217" s="62"/>
      <c r="B217" s="64"/>
      <c r="C217" s="65"/>
      <c r="D217" s="65"/>
      <c r="E217" s="110"/>
    </row>
    <row r="218" spans="1:5" x14ac:dyDescent="0.15">
      <c r="A218" s="62"/>
      <c r="B218" s="64"/>
      <c r="C218" s="65"/>
      <c r="D218" s="65"/>
      <c r="E218" s="110"/>
    </row>
    <row r="219" spans="1:5" x14ac:dyDescent="0.15">
      <c r="A219" s="62"/>
      <c r="B219" s="64"/>
      <c r="C219" s="65"/>
      <c r="D219" s="65"/>
      <c r="E219" s="110"/>
    </row>
    <row r="220" spans="1:5" x14ac:dyDescent="0.15">
      <c r="A220" s="62"/>
      <c r="B220" s="64"/>
      <c r="C220" s="65"/>
      <c r="D220" s="65"/>
      <c r="E220" s="110"/>
    </row>
    <row r="221" spans="1:5" x14ac:dyDescent="0.15">
      <c r="A221" s="62"/>
      <c r="B221" s="64"/>
      <c r="C221" s="65"/>
      <c r="D221" s="65"/>
      <c r="E221" s="110"/>
    </row>
    <row r="222" spans="1:5" x14ac:dyDescent="0.15">
      <c r="A222" s="62"/>
      <c r="B222" s="64"/>
      <c r="C222" s="65"/>
      <c r="D222" s="65"/>
      <c r="E222" s="110"/>
    </row>
    <row r="223" spans="1:5" x14ac:dyDescent="0.15">
      <c r="A223" s="62"/>
      <c r="B223" s="64"/>
      <c r="C223" s="65"/>
      <c r="D223" s="65"/>
      <c r="E223" s="110"/>
    </row>
    <row r="224" spans="1:5" x14ac:dyDescent="0.15">
      <c r="A224" s="62"/>
      <c r="B224" s="64"/>
      <c r="C224" s="65"/>
      <c r="D224" s="65"/>
      <c r="E224" s="110"/>
    </row>
    <row r="225" spans="1:5" x14ac:dyDescent="0.15">
      <c r="A225" s="62"/>
      <c r="B225" s="64"/>
      <c r="C225" s="65"/>
      <c r="D225" s="65"/>
      <c r="E225" s="110"/>
    </row>
    <row r="226" spans="1:5" x14ac:dyDescent="0.15">
      <c r="A226" s="62"/>
      <c r="B226" s="64"/>
      <c r="C226" s="65"/>
      <c r="D226" s="65"/>
      <c r="E226" s="110"/>
    </row>
    <row r="227" spans="1:5" x14ac:dyDescent="0.15">
      <c r="A227" s="62"/>
      <c r="B227" s="64"/>
      <c r="C227" s="65"/>
      <c r="D227" s="65"/>
      <c r="E227" s="110"/>
    </row>
    <row r="228" spans="1:5" x14ac:dyDescent="0.15">
      <c r="A228" s="62"/>
      <c r="B228" s="64"/>
      <c r="C228" s="65"/>
      <c r="D228" s="65"/>
      <c r="E228" s="110"/>
    </row>
    <row r="229" spans="1:5" x14ac:dyDescent="0.15">
      <c r="A229" s="62"/>
      <c r="B229" s="64"/>
      <c r="C229" s="65"/>
      <c r="D229" s="65"/>
      <c r="E229" s="110"/>
    </row>
    <row r="230" spans="1:5" x14ac:dyDescent="0.15">
      <c r="A230" s="62"/>
      <c r="B230" s="64"/>
      <c r="C230" s="65"/>
      <c r="D230" s="65"/>
      <c r="E230" s="110"/>
    </row>
    <row r="231" spans="1:5" x14ac:dyDescent="0.15">
      <c r="A231" s="62"/>
      <c r="B231" s="64"/>
      <c r="C231" s="65"/>
      <c r="D231" s="65"/>
      <c r="E231" s="110"/>
    </row>
    <row r="232" spans="1:5" x14ac:dyDescent="0.15">
      <c r="A232" s="62"/>
      <c r="B232" s="64"/>
      <c r="C232" s="65"/>
      <c r="D232" s="65"/>
      <c r="E232" s="110"/>
    </row>
    <row r="233" spans="1:5" x14ac:dyDescent="0.15">
      <c r="A233" s="62"/>
      <c r="B233" s="64"/>
      <c r="C233" s="65"/>
      <c r="D233" s="65"/>
      <c r="E233" s="110"/>
    </row>
    <row r="234" spans="1:5" x14ac:dyDescent="0.15">
      <c r="A234" s="62"/>
      <c r="B234" s="64"/>
      <c r="C234" s="65"/>
      <c r="D234" s="65"/>
      <c r="E234" s="110"/>
    </row>
    <row r="235" spans="1:5" x14ac:dyDescent="0.15">
      <c r="A235" s="62"/>
      <c r="B235" s="64"/>
      <c r="C235" s="65"/>
      <c r="D235" s="65"/>
      <c r="E235" s="110"/>
    </row>
    <row r="236" spans="1:5" x14ac:dyDescent="0.15">
      <c r="A236" s="62"/>
      <c r="B236" s="64"/>
      <c r="C236" s="65"/>
      <c r="D236" s="65"/>
      <c r="E236" s="110"/>
    </row>
    <row r="237" spans="1:5" x14ac:dyDescent="0.15">
      <c r="A237" s="62"/>
      <c r="B237" s="64"/>
      <c r="C237" s="65"/>
      <c r="D237" s="65"/>
      <c r="E237" s="110"/>
    </row>
    <row r="238" spans="1:5" x14ac:dyDescent="0.15">
      <c r="A238" s="62"/>
      <c r="B238" s="64"/>
      <c r="C238" s="65"/>
      <c r="D238" s="65"/>
      <c r="E238" s="110"/>
    </row>
    <row r="239" spans="1:5" x14ac:dyDescent="0.15">
      <c r="A239" s="62"/>
      <c r="B239" s="64"/>
      <c r="C239" s="65"/>
      <c r="D239" s="65"/>
      <c r="E239" s="110"/>
    </row>
    <row r="240" spans="1:5" x14ac:dyDescent="0.15">
      <c r="A240" s="62"/>
      <c r="B240" s="64"/>
      <c r="C240" s="65"/>
      <c r="D240" s="65"/>
      <c r="E240" s="110"/>
    </row>
    <row r="241" spans="1:5" x14ac:dyDescent="0.15">
      <c r="A241" s="62"/>
      <c r="B241" s="64"/>
      <c r="C241" s="65"/>
      <c r="D241" s="65"/>
      <c r="E241" s="110"/>
    </row>
    <row r="242" spans="1:5" x14ac:dyDescent="0.15">
      <c r="A242" s="62"/>
      <c r="B242" s="64"/>
      <c r="C242" s="65"/>
      <c r="D242" s="65"/>
      <c r="E242" s="110"/>
    </row>
    <row r="243" spans="1:5" x14ac:dyDescent="0.15">
      <c r="A243" s="62"/>
      <c r="B243" s="64"/>
      <c r="C243" s="65"/>
      <c r="D243" s="65"/>
      <c r="E243" s="110"/>
    </row>
    <row r="244" spans="1:5" x14ac:dyDescent="0.15">
      <c r="A244" s="62"/>
      <c r="B244" s="64"/>
      <c r="C244" s="65"/>
      <c r="D244" s="65"/>
      <c r="E244" s="110"/>
    </row>
    <row r="245" spans="1:5" x14ac:dyDescent="0.15">
      <c r="A245" s="62"/>
      <c r="B245" s="64"/>
      <c r="C245" s="65"/>
      <c r="D245" s="65"/>
      <c r="E245" s="110"/>
    </row>
    <row r="246" spans="1:5" x14ac:dyDescent="0.15">
      <c r="A246" s="62"/>
      <c r="B246" s="64"/>
      <c r="C246" s="65"/>
      <c r="D246" s="65"/>
      <c r="E246" s="110"/>
    </row>
    <row r="247" spans="1:5" x14ac:dyDescent="0.15">
      <c r="A247" s="62"/>
      <c r="B247" s="64"/>
      <c r="C247" s="65"/>
      <c r="D247" s="65"/>
      <c r="E247" s="110"/>
    </row>
    <row r="248" spans="1:5" x14ac:dyDescent="0.15">
      <c r="A248" s="62"/>
      <c r="B248" s="64"/>
      <c r="C248" s="65"/>
      <c r="D248" s="65"/>
      <c r="E248" s="110"/>
    </row>
    <row r="249" spans="1:5" x14ac:dyDescent="0.15">
      <c r="A249" s="62"/>
      <c r="B249" s="64"/>
      <c r="C249" s="65"/>
      <c r="D249" s="65"/>
      <c r="E249" s="110"/>
    </row>
    <row r="250" spans="1:5" x14ac:dyDescent="0.15">
      <c r="A250" s="62"/>
      <c r="B250" s="64"/>
      <c r="C250" s="65"/>
      <c r="D250" s="65"/>
      <c r="E250" s="110"/>
    </row>
    <row r="251" spans="1:5" x14ac:dyDescent="0.15">
      <c r="A251" s="62"/>
      <c r="B251" s="64"/>
      <c r="C251" s="65"/>
      <c r="D251" s="65"/>
      <c r="E251" s="110"/>
    </row>
    <row r="252" spans="1:5" x14ac:dyDescent="0.15">
      <c r="A252" s="62"/>
      <c r="B252" s="64"/>
      <c r="C252" s="65"/>
      <c r="D252" s="65"/>
      <c r="E252" s="110"/>
    </row>
    <row r="253" spans="1:5" x14ac:dyDescent="0.15">
      <c r="A253" s="62"/>
      <c r="B253" s="64"/>
      <c r="C253" s="65"/>
      <c r="D253" s="65"/>
      <c r="E253" s="110"/>
    </row>
    <row r="254" spans="1:5" x14ac:dyDescent="0.15">
      <c r="A254" s="62"/>
      <c r="B254" s="64"/>
      <c r="C254" s="65"/>
      <c r="D254" s="65"/>
      <c r="E254" s="110"/>
    </row>
    <row r="255" spans="1:5" x14ac:dyDescent="0.15">
      <c r="A255" s="62"/>
      <c r="B255" s="64"/>
      <c r="C255" s="65"/>
      <c r="D255" s="65"/>
      <c r="E255" s="110"/>
    </row>
    <row r="256" spans="1:5" x14ac:dyDescent="0.15">
      <c r="A256" s="62"/>
      <c r="B256" s="64"/>
      <c r="C256" s="65"/>
      <c r="D256" s="65"/>
      <c r="E256" s="110"/>
    </row>
    <row r="257" spans="1:5" x14ac:dyDescent="0.15">
      <c r="A257" s="62"/>
      <c r="B257" s="64"/>
      <c r="C257" s="65"/>
      <c r="D257" s="65"/>
      <c r="E257" s="110"/>
    </row>
    <row r="258" spans="1:5" x14ac:dyDescent="0.15">
      <c r="A258" s="62"/>
      <c r="B258" s="64"/>
      <c r="C258" s="65"/>
      <c r="D258" s="65"/>
      <c r="E258" s="110"/>
    </row>
    <row r="259" spans="1:5" x14ac:dyDescent="0.15">
      <c r="A259" s="62"/>
      <c r="B259" s="64"/>
      <c r="C259" s="65"/>
      <c r="D259" s="65"/>
      <c r="E259" s="110"/>
    </row>
    <row r="260" spans="1:5" x14ac:dyDescent="0.15">
      <c r="A260" s="62"/>
      <c r="B260" s="64"/>
      <c r="C260" s="65"/>
      <c r="D260" s="65"/>
      <c r="E260" s="110"/>
    </row>
    <row r="261" spans="1:5" x14ac:dyDescent="0.15">
      <c r="A261" s="62"/>
      <c r="B261" s="64"/>
      <c r="C261" s="65"/>
      <c r="D261" s="65"/>
      <c r="E261" s="110"/>
    </row>
    <row r="262" spans="1:5" x14ac:dyDescent="0.15">
      <c r="A262" s="62"/>
      <c r="B262" s="64"/>
      <c r="C262" s="65"/>
      <c r="D262" s="65"/>
      <c r="E262" s="110"/>
    </row>
    <row r="263" spans="1:5" x14ac:dyDescent="0.15">
      <c r="A263" s="62"/>
      <c r="B263" s="64"/>
      <c r="C263" s="65"/>
      <c r="D263" s="65"/>
      <c r="E263" s="110"/>
    </row>
    <row r="264" spans="1:5" x14ac:dyDescent="0.15">
      <c r="A264" s="62"/>
      <c r="B264" s="64"/>
      <c r="C264" s="65"/>
      <c r="D264" s="65"/>
      <c r="E264" s="110"/>
    </row>
    <row r="265" spans="1:5" x14ac:dyDescent="0.15">
      <c r="A265" s="62"/>
      <c r="B265" s="64"/>
      <c r="C265" s="65"/>
      <c r="D265" s="65"/>
      <c r="E265" s="110"/>
    </row>
    <row r="266" spans="1:5" x14ac:dyDescent="0.15">
      <c r="A266" s="62"/>
      <c r="B266" s="64"/>
      <c r="C266" s="65"/>
      <c r="D266" s="65"/>
      <c r="E266" s="110"/>
    </row>
    <row r="267" spans="1:5" x14ac:dyDescent="0.15">
      <c r="A267" s="62"/>
      <c r="B267" s="64"/>
      <c r="C267" s="65"/>
      <c r="D267" s="65"/>
      <c r="E267" s="110"/>
    </row>
    <row r="268" spans="1:5" x14ac:dyDescent="0.15">
      <c r="A268" s="106"/>
    </row>
    <row r="269" spans="1:5" x14ac:dyDescent="0.15">
      <c r="A269" s="106"/>
    </row>
    <row r="270" spans="1:5" x14ac:dyDescent="0.15">
      <c r="A270" s="106"/>
    </row>
    <row r="271" spans="1:5" x14ac:dyDescent="0.15">
      <c r="A271" s="106"/>
    </row>
    <row r="272" spans="1:5" x14ac:dyDescent="0.15">
      <c r="A272" s="106"/>
    </row>
    <row r="273" spans="1:1" x14ac:dyDescent="0.15">
      <c r="A273" s="106"/>
    </row>
    <row r="274" spans="1:1" x14ac:dyDescent="0.15">
      <c r="A274" s="106"/>
    </row>
    <row r="275" spans="1:1" x14ac:dyDescent="0.15">
      <c r="A275" s="106"/>
    </row>
    <row r="276" spans="1:1" x14ac:dyDescent="0.15">
      <c r="A276" s="106"/>
    </row>
    <row r="277" spans="1:1" x14ac:dyDescent="0.15">
      <c r="A277" s="106"/>
    </row>
    <row r="278" spans="1:1" x14ac:dyDescent="0.15">
      <c r="A278" s="106"/>
    </row>
  </sheetData>
  <mergeCells count="2">
    <mergeCell ref="B2:E2"/>
    <mergeCell ref="B3:E3"/>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85FE8-1A6D-604C-82D2-F0103AA2DBD8}">
  <dimension ref="A1:E266"/>
  <sheetViews>
    <sheetView workbookViewId="0">
      <selection sqref="A1:XFD1048576"/>
    </sheetView>
  </sheetViews>
  <sheetFormatPr baseColWidth="10" defaultColWidth="14" defaultRowHeight="13" x14ac:dyDescent="0.15"/>
  <sheetData>
    <row r="1" spans="1:5" ht="23" x14ac:dyDescent="0.15">
      <c r="A1" s="153"/>
      <c r="B1" s="226"/>
      <c r="C1" s="236"/>
      <c r="D1" s="236"/>
      <c r="E1" s="236"/>
    </row>
    <row r="2" spans="1:5" ht="14" x14ac:dyDescent="0.15">
      <c r="A2" s="151"/>
      <c r="B2" s="228"/>
      <c r="C2" s="229"/>
      <c r="D2" s="229"/>
      <c r="E2" s="229"/>
    </row>
    <row r="3" spans="1:5" x14ac:dyDescent="0.15">
      <c r="A3" s="140"/>
      <c r="B3" s="148"/>
      <c r="C3" s="130"/>
      <c r="D3" s="130"/>
      <c r="E3" s="149"/>
    </row>
    <row r="4" spans="1:5" x14ac:dyDescent="0.15">
      <c r="A4" s="140"/>
      <c r="B4" s="148"/>
      <c r="C4" s="130"/>
      <c r="D4" s="130"/>
      <c r="E4" s="149"/>
    </row>
    <row r="5" spans="1:5" x14ac:dyDescent="0.15">
      <c r="A5" s="141"/>
      <c r="B5" s="142"/>
      <c r="C5" s="117"/>
      <c r="D5" s="145"/>
      <c r="E5" s="144"/>
    </row>
    <row r="6" spans="1:5" x14ac:dyDescent="0.15">
      <c r="A6" s="141"/>
      <c r="B6" s="142"/>
      <c r="C6" s="117"/>
      <c r="D6" s="145"/>
      <c r="E6" s="144"/>
    </row>
    <row r="7" spans="1:5" x14ac:dyDescent="0.15">
      <c r="A7" s="141"/>
      <c r="B7" s="142"/>
      <c r="C7" s="117"/>
      <c r="D7" s="145"/>
      <c r="E7" s="144"/>
    </row>
    <row r="8" spans="1:5" x14ac:dyDescent="0.15">
      <c r="A8" s="141"/>
      <c r="B8" s="142"/>
      <c r="C8" s="117"/>
      <c r="D8" s="145"/>
      <c r="E8" s="144"/>
    </row>
    <row r="9" spans="1:5" x14ac:dyDescent="0.15">
      <c r="A9" s="141"/>
      <c r="B9" s="142"/>
      <c r="C9" s="117"/>
      <c r="D9" s="145"/>
      <c r="E9" s="144"/>
    </row>
    <row r="10" spans="1:5" x14ac:dyDescent="0.15">
      <c r="A10" s="141"/>
      <c r="B10" s="142"/>
      <c r="C10" s="117"/>
      <c r="D10" s="145"/>
      <c r="E10" s="144"/>
    </row>
    <row r="11" spans="1:5" x14ac:dyDescent="0.15">
      <c r="A11" s="141"/>
      <c r="B11" s="142"/>
      <c r="C11" s="117"/>
      <c r="D11" s="121"/>
      <c r="E11" s="144"/>
    </row>
    <row r="12" spans="1:5" x14ac:dyDescent="0.15">
      <c r="A12" s="141"/>
      <c r="B12" s="142"/>
      <c r="C12" s="126"/>
      <c r="D12" s="121"/>
      <c r="E12" s="144"/>
    </row>
    <row r="13" spans="1:5" x14ac:dyDescent="0.15">
      <c r="A13" s="62"/>
      <c r="B13" s="129"/>
      <c r="C13" s="130"/>
      <c r="D13" s="130"/>
      <c r="E13" s="132"/>
    </row>
    <row r="14" spans="1:5" x14ac:dyDescent="0.15">
      <c r="A14" s="62"/>
      <c r="B14" s="129"/>
      <c r="C14" s="130"/>
      <c r="D14" s="130"/>
      <c r="E14" s="132"/>
    </row>
    <row r="15" spans="1:5" x14ac:dyDescent="0.15">
      <c r="A15" s="62"/>
      <c r="B15" s="129"/>
      <c r="C15" s="130"/>
      <c r="D15" s="130"/>
      <c r="E15" s="132"/>
    </row>
    <row r="16" spans="1:5" x14ac:dyDescent="0.15">
      <c r="A16" s="62"/>
      <c r="B16" s="129"/>
      <c r="C16" s="130"/>
      <c r="D16" s="130"/>
      <c r="E16" s="132"/>
    </row>
    <row r="17" spans="1:5" x14ac:dyDescent="0.15">
      <c r="A17" s="62"/>
      <c r="B17" s="129"/>
      <c r="C17" s="130"/>
      <c r="D17" s="130"/>
      <c r="E17" s="132"/>
    </row>
    <row r="18" spans="1:5" x14ac:dyDescent="0.15">
      <c r="A18" s="62"/>
      <c r="B18" s="129"/>
      <c r="C18" s="130"/>
      <c r="D18" s="130"/>
      <c r="E18" s="132"/>
    </row>
    <row r="19" spans="1:5" x14ac:dyDescent="0.15">
      <c r="A19" s="62"/>
      <c r="B19" s="129"/>
      <c r="C19" s="130"/>
      <c r="D19" s="130"/>
      <c r="E19" s="132"/>
    </row>
    <row r="20" spans="1:5" x14ac:dyDescent="0.15">
      <c r="A20" s="62"/>
      <c r="B20" s="129"/>
      <c r="C20" s="130"/>
      <c r="D20" s="130"/>
      <c r="E20" s="132"/>
    </row>
    <row r="21" spans="1:5" x14ac:dyDescent="0.15">
      <c r="A21" s="62"/>
      <c r="B21" s="129"/>
      <c r="C21" s="130"/>
      <c r="D21" s="130"/>
      <c r="E21" s="132"/>
    </row>
    <row r="22" spans="1:5" x14ac:dyDescent="0.15">
      <c r="A22" s="62"/>
      <c r="B22" s="129"/>
      <c r="C22" s="130"/>
      <c r="D22" s="130"/>
      <c r="E22" s="132"/>
    </row>
    <row r="23" spans="1:5" x14ac:dyDescent="0.15">
      <c r="A23" s="62"/>
      <c r="B23" s="129"/>
      <c r="C23" s="130"/>
      <c r="D23" s="130"/>
      <c r="E23" s="132"/>
    </row>
    <row r="24" spans="1:5" x14ac:dyDescent="0.15">
      <c r="A24" s="62"/>
      <c r="B24" s="129"/>
      <c r="C24" s="130"/>
      <c r="D24" s="130"/>
      <c r="E24" s="132"/>
    </row>
    <row r="25" spans="1:5" x14ac:dyDescent="0.15">
      <c r="A25" s="62"/>
      <c r="B25" s="129"/>
      <c r="C25" s="130"/>
      <c r="D25" s="130"/>
      <c r="E25" s="132"/>
    </row>
    <row r="26" spans="1:5" x14ac:dyDescent="0.15">
      <c r="A26" s="62"/>
      <c r="B26" s="129"/>
      <c r="C26" s="130"/>
      <c r="D26" s="130"/>
      <c r="E26" s="132"/>
    </row>
    <row r="27" spans="1:5" x14ac:dyDescent="0.15">
      <c r="A27" s="95"/>
      <c r="B27" s="125"/>
      <c r="C27" s="126"/>
      <c r="D27" s="126"/>
      <c r="E27" s="127"/>
    </row>
    <row r="28" spans="1:5" x14ac:dyDescent="0.15">
      <c r="A28" s="95"/>
      <c r="B28" s="125"/>
      <c r="C28" s="126"/>
      <c r="D28" s="126"/>
      <c r="E28" s="127"/>
    </row>
    <row r="29" spans="1:5" x14ac:dyDescent="0.15">
      <c r="A29" s="62"/>
      <c r="B29" s="123"/>
      <c r="C29" s="121"/>
      <c r="D29" s="121"/>
      <c r="E29" s="124"/>
    </row>
    <row r="30" spans="1:5" x14ac:dyDescent="0.15">
      <c r="A30" s="62"/>
      <c r="B30" s="123"/>
      <c r="C30" s="121"/>
      <c r="D30" s="121"/>
      <c r="E30" s="124"/>
    </row>
    <row r="31" spans="1:5" x14ac:dyDescent="0.15">
      <c r="A31" s="62"/>
      <c r="B31" s="123"/>
      <c r="C31" s="121"/>
      <c r="D31" s="121"/>
      <c r="E31" s="124"/>
    </row>
    <row r="32" spans="1:5" x14ac:dyDescent="0.15">
      <c r="A32" s="62"/>
      <c r="B32" s="64"/>
      <c r="C32" s="65"/>
      <c r="D32" s="65"/>
      <c r="E32" s="110"/>
    </row>
    <row r="33" spans="1:5" x14ac:dyDescent="0.15">
      <c r="A33" s="62"/>
      <c r="B33" s="64"/>
      <c r="C33" s="65"/>
      <c r="D33" s="65"/>
      <c r="E33" s="110"/>
    </row>
    <row r="34" spans="1:5" x14ac:dyDescent="0.15">
      <c r="A34" s="62"/>
      <c r="B34" s="64"/>
      <c r="C34" s="65"/>
      <c r="D34" s="65"/>
      <c r="E34" s="110"/>
    </row>
    <row r="35" spans="1:5" x14ac:dyDescent="0.15">
      <c r="A35" s="62"/>
      <c r="B35" s="64"/>
      <c r="C35" s="65"/>
      <c r="D35" s="65"/>
      <c r="E35" s="110"/>
    </row>
    <row r="36" spans="1:5" x14ac:dyDescent="0.15">
      <c r="A36" s="62"/>
      <c r="B36" s="64"/>
      <c r="C36" s="65"/>
      <c r="D36" s="65"/>
      <c r="E36" s="110"/>
    </row>
    <row r="37" spans="1:5" x14ac:dyDescent="0.15">
      <c r="A37" s="62"/>
      <c r="B37" s="64"/>
      <c r="C37" s="65"/>
      <c r="D37" s="65"/>
      <c r="E37" s="110"/>
    </row>
    <row r="38" spans="1:5" x14ac:dyDescent="0.15">
      <c r="A38" s="62"/>
      <c r="B38" s="64"/>
      <c r="C38" s="65"/>
      <c r="D38" s="65"/>
      <c r="E38" s="110"/>
    </row>
    <row r="39" spans="1:5" x14ac:dyDescent="0.15">
      <c r="A39" s="62"/>
      <c r="B39" s="64"/>
      <c r="C39" s="65"/>
      <c r="D39" s="65"/>
      <c r="E39" s="110"/>
    </row>
    <row r="40" spans="1:5" x14ac:dyDescent="0.15">
      <c r="A40" s="62"/>
      <c r="B40" s="64"/>
      <c r="C40" s="65"/>
      <c r="D40" s="65"/>
      <c r="E40" s="110"/>
    </row>
    <row r="41" spans="1:5" x14ac:dyDescent="0.15">
      <c r="A41" s="62"/>
      <c r="B41" s="64"/>
      <c r="C41" s="65"/>
      <c r="D41" s="121"/>
      <c r="E41" s="110"/>
    </row>
    <row r="42" spans="1:5" x14ac:dyDescent="0.15">
      <c r="A42" s="62"/>
      <c r="B42" s="64"/>
      <c r="C42" s="65"/>
      <c r="D42" s="65"/>
      <c r="E42" s="110"/>
    </row>
    <row r="43" spans="1:5" x14ac:dyDescent="0.15">
      <c r="A43" s="112"/>
      <c r="B43" s="119"/>
      <c r="C43" s="87"/>
      <c r="D43" s="113"/>
      <c r="E43" s="114"/>
    </row>
    <row r="44" spans="1:5" x14ac:dyDescent="0.15">
      <c r="A44" s="112"/>
      <c r="B44" s="119"/>
      <c r="C44" s="87"/>
      <c r="D44" s="113"/>
      <c r="E44" s="114"/>
    </row>
    <row r="45" spans="1:5" x14ac:dyDescent="0.15">
      <c r="A45" s="112"/>
      <c r="B45" s="119"/>
      <c r="C45" s="87"/>
      <c r="D45" s="115"/>
      <c r="E45" s="114"/>
    </row>
    <row r="46" spans="1:5" x14ac:dyDescent="0.15">
      <c r="A46" s="112"/>
      <c r="B46" s="119"/>
      <c r="C46" s="87"/>
      <c r="D46" s="113"/>
      <c r="E46" s="114"/>
    </row>
    <row r="47" spans="1:5" x14ac:dyDescent="0.15">
      <c r="A47" s="112"/>
      <c r="B47" s="119"/>
      <c r="C47" s="87"/>
      <c r="D47" s="113"/>
      <c r="E47" s="114"/>
    </row>
    <row r="48" spans="1:5" x14ac:dyDescent="0.15">
      <c r="A48" s="95"/>
      <c r="B48" s="120"/>
      <c r="C48" s="117"/>
      <c r="D48" s="115"/>
      <c r="E48" s="114"/>
    </row>
    <row r="49" spans="1:5" x14ac:dyDescent="0.15">
      <c r="A49" s="112"/>
      <c r="B49" s="119"/>
      <c r="C49" s="87"/>
      <c r="D49" s="113"/>
      <c r="E49" s="114"/>
    </row>
    <row r="50" spans="1:5" x14ac:dyDescent="0.15">
      <c r="A50" s="112"/>
      <c r="B50" s="119"/>
      <c r="C50" s="87"/>
      <c r="D50" s="113"/>
      <c r="E50" s="114"/>
    </row>
    <row r="51" spans="1:5" x14ac:dyDescent="0.15">
      <c r="A51" s="112"/>
      <c r="B51" s="119"/>
      <c r="C51" s="87"/>
      <c r="D51" s="113"/>
      <c r="E51" s="114"/>
    </row>
    <row r="52" spans="1:5" x14ac:dyDescent="0.15">
      <c r="A52" s="112"/>
      <c r="B52" s="119"/>
      <c r="C52" s="87"/>
      <c r="D52" s="113"/>
      <c r="E52" s="114"/>
    </row>
    <row r="53" spans="1:5" x14ac:dyDescent="0.15">
      <c r="A53" s="62"/>
      <c r="B53" s="64"/>
      <c r="C53" s="118"/>
      <c r="D53" s="65"/>
      <c r="E53" s="110"/>
    </row>
    <row r="54" spans="1:5" x14ac:dyDescent="0.15">
      <c r="A54" s="62"/>
      <c r="B54" s="64"/>
      <c r="C54" s="118"/>
      <c r="D54" s="65"/>
      <c r="E54" s="110"/>
    </row>
    <row r="55" spans="1:5" x14ac:dyDescent="0.15">
      <c r="A55" s="62"/>
      <c r="B55" s="64"/>
      <c r="C55" s="118"/>
      <c r="D55" s="65"/>
      <c r="E55" s="110"/>
    </row>
    <row r="56" spans="1:5" x14ac:dyDescent="0.15">
      <c r="A56" s="62"/>
      <c r="B56" s="64"/>
      <c r="C56" s="118"/>
      <c r="D56" s="65"/>
      <c r="E56" s="110"/>
    </row>
    <row r="57" spans="1:5" x14ac:dyDescent="0.15">
      <c r="A57" s="62"/>
      <c r="B57" s="64"/>
      <c r="C57" s="65"/>
      <c r="D57" s="65"/>
      <c r="E57" s="110"/>
    </row>
    <row r="58" spans="1:5" x14ac:dyDescent="0.15">
      <c r="A58" s="62"/>
      <c r="B58" s="64"/>
      <c r="C58" s="65"/>
      <c r="D58" s="65"/>
      <c r="E58" s="110"/>
    </row>
    <row r="59" spans="1:5" x14ac:dyDescent="0.15">
      <c r="A59" s="62"/>
      <c r="B59" s="64"/>
      <c r="C59" s="65"/>
      <c r="D59" s="65"/>
      <c r="E59" s="110"/>
    </row>
    <row r="60" spans="1:5" x14ac:dyDescent="0.15">
      <c r="A60" s="62"/>
      <c r="B60" s="64"/>
      <c r="C60" s="65"/>
      <c r="D60" s="65"/>
      <c r="E60" s="110"/>
    </row>
    <row r="61" spans="1:5" x14ac:dyDescent="0.15">
      <c r="A61" s="62"/>
      <c r="B61" s="64"/>
      <c r="C61" s="65"/>
      <c r="D61" s="65"/>
      <c r="E61" s="110"/>
    </row>
    <row r="62" spans="1:5" x14ac:dyDescent="0.15">
      <c r="A62" s="62"/>
      <c r="B62" s="64"/>
      <c r="C62" s="65"/>
      <c r="D62" s="65"/>
      <c r="E62" s="110"/>
    </row>
    <row r="63" spans="1:5" x14ac:dyDescent="0.15">
      <c r="A63" s="62"/>
      <c r="B63" s="64"/>
      <c r="C63" s="65"/>
      <c r="D63" s="65"/>
      <c r="E63" s="110"/>
    </row>
    <row r="64" spans="1:5" x14ac:dyDescent="0.15">
      <c r="A64" s="62"/>
      <c r="B64" s="64"/>
      <c r="C64" s="121"/>
      <c r="D64" s="65"/>
      <c r="E64" s="110"/>
    </row>
    <row r="65" spans="1:5" x14ac:dyDescent="0.15">
      <c r="A65" s="62"/>
      <c r="B65" s="64"/>
      <c r="C65" s="121"/>
      <c r="D65" s="65"/>
      <c r="E65" s="110"/>
    </row>
    <row r="66" spans="1:5" x14ac:dyDescent="0.15">
      <c r="A66" s="62"/>
      <c r="B66" s="64"/>
      <c r="C66" s="65"/>
      <c r="D66" s="65"/>
      <c r="E66" s="110"/>
    </row>
    <row r="67" spans="1:5" x14ac:dyDescent="0.15">
      <c r="A67" s="62"/>
      <c r="B67" s="64"/>
      <c r="C67" s="65"/>
      <c r="D67" s="65"/>
      <c r="E67" s="110"/>
    </row>
    <row r="68" spans="1:5" x14ac:dyDescent="0.15">
      <c r="A68" s="62"/>
      <c r="B68" s="64"/>
      <c r="C68" s="65"/>
      <c r="D68" s="65"/>
      <c r="E68" s="110"/>
    </row>
    <row r="69" spans="1:5" x14ac:dyDescent="0.15">
      <c r="A69" s="62"/>
      <c r="B69" s="64"/>
      <c r="C69" s="65"/>
      <c r="D69" s="65"/>
      <c r="E69" s="110"/>
    </row>
    <row r="70" spans="1:5" x14ac:dyDescent="0.15">
      <c r="A70" s="62"/>
      <c r="B70" s="64"/>
      <c r="C70" s="65"/>
      <c r="D70" s="65"/>
      <c r="E70" s="110"/>
    </row>
    <row r="71" spans="1:5" x14ac:dyDescent="0.15">
      <c r="A71" s="62"/>
      <c r="B71" s="64"/>
      <c r="C71" s="65"/>
      <c r="D71" s="65"/>
      <c r="E71" s="110"/>
    </row>
    <row r="72" spans="1:5" x14ac:dyDescent="0.15">
      <c r="A72" s="62"/>
      <c r="B72" s="64"/>
      <c r="C72" s="65"/>
      <c r="D72" s="65"/>
      <c r="E72" s="110"/>
    </row>
    <row r="73" spans="1:5" x14ac:dyDescent="0.15">
      <c r="A73" s="62"/>
      <c r="B73" s="64"/>
      <c r="C73" s="65"/>
      <c r="D73" s="65"/>
      <c r="E73" s="110"/>
    </row>
    <row r="74" spans="1:5" x14ac:dyDescent="0.15">
      <c r="A74" s="62"/>
      <c r="B74" s="64"/>
      <c r="C74" s="65"/>
      <c r="D74" s="65"/>
      <c r="E74" s="110"/>
    </row>
    <row r="75" spans="1:5" x14ac:dyDescent="0.15">
      <c r="A75" s="62"/>
      <c r="B75" s="64"/>
      <c r="C75" s="65"/>
      <c r="D75" s="65"/>
      <c r="E75" s="110"/>
    </row>
    <row r="76" spans="1:5" x14ac:dyDescent="0.15">
      <c r="A76" s="62"/>
      <c r="B76" s="64"/>
      <c r="C76" s="65"/>
      <c r="D76" s="65"/>
      <c r="E76" s="110"/>
    </row>
    <row r="77" spans="1:5" x14ac:dyDescent="0.15">
      <c r="A77" s="62"/>
      <c r="B77" s="64"/>
      <c r="C77" s="65"/>
      <c r="D77" s="65"/>
      <c r="E77" s="110"/>
    </row>
    <row r="78" spans="1:5" x14ac:dyDescent="0.15">
      <c r="A78" s="62"/>
      <c r="B78" s="64"/>
      <c r="C78" s="65"/>
      <c r="D78" s="65"/>
      <c r="E78" s="110"/>
    </row>
    <row r="79" spans="1:5" x14ac:dyDescent="0.15">
      <c r="A79" s="62"/>
      <c r="B79" s="64"/>
      <c r="C79" s="65"/>
      <c r="D79" s="65"/>
      <c r="E79" s="110"/>
    </row>
    <row r="80" spans="1:5" x14ac:dyDescent="0.15">
      <c r="A80" s="62"/>
      <c r="B80" s="64"/>
      <c r="C80" s="65"/>
      <c r="D80" s="65"/>
      <c r="E80" s="110"/>
    </row>
    <row r="81" spans="1:5" x14ac:dyDescent="0.15">
      <c r="A81" s="62"/>
      <c r="B81" s="64"/>
      <c r="C81" s="65"/>
      <c r="D81" s="65"/>
      <c r="E81" s="110"/>
    </row>
    <row r="82" spans="1:5" x14ac:dyDescent="0.15">
      <c r="A82" s="62"/>
      <c r="B82" s="64"/>
      <c r="C82" s="65"/>
      <c r="D82" s="65"/>
      <c r="E82" s="110"/>
    </row>
    <row r="83" spans="1:5" x14ac:dyDescent="0.15">
      <c r="A83" s="62"/>
      <c r="B83" s="64"/>
      <c r="C83" s="65"/>
      <c r="D83" s="65"/>
      <c r="E83" s="110"/>
    </row>
    <row r="84" spans="1:5" x14ac:dyDescent="0.15">
      <c r="A84" s="62"/>
      <c r="B84" s="64"/>
      <c r="C84" s="65"/>
      <c r="D84" s="65"/>
      <c r="E84" s="110"/>
    </row>
    <row r="85" spans="1:5" x14ac:dyDescent="0.15">
      <c r="A85" s="62"/>
      <c r="B85" s="64"/>
      <c r="C85" s="65"/>
      <c r="D85" s="65"/>
      <c r="E85" s="110"/>
    </row>
    <row r="86" spans="1:5" x14ac:dyDescent="0.15">
      <c r="A86" s="62"/>
      <c r="B86" s="64"/>
      <c r="C86" s="65"/>
      <c r="D86" s="65"/>
      <c r="E86" s="110"/>
    </row>
    <row r="87" spans="1:5" x14ac:dyDescent="0.15">
      <c r="A87" s="62"/>
      <c r="B87" s="64"/>
      <c r="C87" s="65"/>
      <c r="D87" s="65"/>
      <c r="E87" s="110"/>
    </row>
    <row r="88" spans="1:5" x14ac:dyDescent="0.15">
      <c r="A88" s="62"/>
      <c r="B88" s="64"/>
      <c r="C88" s="65"/>
      <c r="D88" s="65"/>
      <c r="E88" s="110"/>
    </row>
    <row r="89" spans="1:5" x14ac:dyDescent="0.15">
      <c r="A89" s="62"/>
      <c r="B89" s="64"/>
      <c r="C89" s="65"/>
      <c r="D89" s="65"/>
      <c r="E89" s="110"/>
    </row>
    <row r="90" spans="1:5" x14ac:dyDescent="0.15">
      <c r="A90" s="62"/>
      <c r="B90" s="64"/>
      <c r="C90" s="65"/>
      <c r="D90" s="65"/>
      <c r="E90" s="110"/>
    </row>
    <row r="91" spans="1:5" x14ac:dyDescent="0.15">
      <c r="A91" s="62"/>
      <c r="B91" s="64"/>
      <c r="C91" s="65"/>
      <c r="D91" s="65"/>
      <c r="E91" s="110"/>
    </row>
    <row r="92" spans="1:5" x14ac:dyDescent="0.15">
      <c r="A92" s="62"/>
      <c r="B92" s="64"/>
      <c r="C92" s="65"/>
      <c r="D92" s="65"/>
      <c r="E92" s="110"/>
    </row>
    <row r="93" spans="1:5" x14ac:dyDescent="0.15">
      <c r="A93" s="62"/>
      <c r="B93" s="64"/>
      <c r="C93" s="65"/>
      <c r="D93" s="65"/>
      <c r="E93" s="110"/>
    </row>
    <row r="94" spans="1:5" x14ac:dyDescent="0.15">
      <c r="A94" s="62"/>
      <c r="B94" s="64"/>
      <c r="C94" s="65"/>
      <c r="D94" s="65"/>
      <c r="E94" s="110"/>
    </row>
    <row r="95" spans="1:5" x14ac:dyDescent="0.15">
      <c r="A95" s="62"/>
      <c r="B95" s="64"/>
      <c r="C95" s="65"/>
      <c r="D95" s="65"/>
      <c r="E95" s="110"/>
    </row>
    <row r="96" spans="1:5" x14ac:dyDescent="0.15">
      <c r="A96" s="62"/>
      <c r="B96" s="64"/>
      <c r="C96" s="65"/>
      <c r="D96" s="65"/>
      <c r="E96" s="110"/>
    </row>
    <row r="97" spans="1:5" x14ac:dyDescent="0.15">
      <c r="A97" s="62"/>
      <c r="B97" s="64"/>
      <c r="C97" s="65"/>
      <c r="D97" s="65"/>
      <c r="E97" s="110"/>
    </row>
    <row r="98" spans="1:5" x14ac:dyDescent="0.15">
      <c r="A98" s="62"/>
      <c r="B98" s="64"/>
      <c r="C98" s="65"/>
      <c r="D98" s="65"/>
      <c r="E98" s="110"/>
    </row>
    <row r="99" spans="1:5" x14ac:dyDescent="0.15">
      <c r="A99" s="62"/>
      <c r="B99" s="64"/>
      <c r="C99" s="65"/>
      <c r="D99" s="65"/>
      <c r="E99" s="110"/>
    </row>
    <row r="100" spans="1:5" x14ac:dyDescent="0.15">
      <c r="A100" s="62"/>
      <c r="B100" s="64"/>
      <c r="C100" s="65"/>
      <c r="D100" s="65"/>
      <c r="E100" s="110"/>
    </row>
    <row r="101" spans="1:5" x14ac:dyDescent="0.15">
      <c r="A101" s="62"/>
      <c r="B101" s="64"/>
      <c r="C101" s="65"/>
      <c r="D101" s="65"/>
      <c r="E101" s="110"/>
    </row>
    <row r="102" spans="1:5" x14ac:dyDescent="0.15">
      <c r="A102" s="62"/>
      <c r="B102" s="64"/>
      <c r="C102" s="65"/>
      <c r="D102" s="65"/>
      <c r="E102" s="110"/>
    </row>
    <row r="103" spans="1:5" x14ac:dyDescent="0.15">
      <c r="A103" s="62"/>
      <c r="B103" s="64"/>
      <c r="C103" s="65"/>
      <c r="D103" s="65"/>
      <c r="E103" s="110"/>
    </row>
    <row r="104" spans="1:5" x14ac:dyDescent="0.15">
      <c r="A104" s="62"/>
      <c r="B104" s="64"/>
      <c r="C104" s="65"/>
      <c r="D104" s="65"/>
      <c r="E104" s="110"/>
    </row>
    <row r="105" spans="1:5" x14ac:dyDescent="0.15">
      <c r="A105" s="62"/>
      <c r="B105" s="64"/>
      <c r="C105" s="65"/>
      <c r="D105" s="65"/>
      <c r="E105" s="110"/>
    </row>
    <row r="106" spans="1:5" x14ac:dyDescent="0.15">
      <c r="A106" s="62"/>
      <c r="B106" s="64"/>
      <c r="C106" s="65"/>
      <c r="D106" s="65"/>
      <c r="E106" s="110"/>
    </row>
    <row r="107" spans="1:5" x14ac:dyDescent="0.15">
      <c r="A107" s="62"/>
      <c r="B107" s="64"/>
      <c r="C107" s="65"/>
      <c r="D107" s="65"/>
      <c r="E107" s="110"/>
    </row>
    <row r="108" spans="1:5" x14ac:dyDescent="0.15">
      <c r="A108" s="62"/>
      <c r="B108" s="64"/>
      <c r="C108" s="65"/>
      <c r="D108" s="65"/>
      <c r="E108" s="110"/>
    </row>
    <row r="109" spans="1:5" x14ac:dyDescent="0.15">
      <c r="A109" s="62"/>
      <c r="B109" s="64"/>
      <c r="C109" s="65"/>
      <c r="D109" s="65"/>
      <c r="E109" s="110"/>
    </row>
    <row r="110" spans="1:5" x14ac:dyDescent="0.15">
      <c r="A110" s="62"/>
      <c r="B110" s="64"/>
      <c r="C110" s="65"/>
      <c r="D110" s="65"/>
      <c r="E110" s="110"/>
    </row>
    <row r="111" spans="1:5" x14ac:dyDescent="0.15">
      <c r="A111" s="62"/>
      <c r="B111" s="64"/>
      <c r="C111" s="65"/>
      <c r="D111" s="65"/>
      <c r="E111" s="110"/>
    </row>
    <row r="112" spans="1:5" x14ac:dyDescent="0.15">
      <c r="A112" s="62"/>
      <c r="B112" s="64"/>
      <c r="C112" s="65"/>
      <c r="D112" s="65"/>
      <c r="E112" s="110"/>
    </row>
    <row r="113" spans="1:5" x14ac:dyDescent="0.15">
      <c r="A113" s="62"/>
      <c r="B113" s="64"/>
      <c r="C113" s="65"/>
      <c r="D113" s="65"/>
      <c r="E113" s="110"/>
    </row>
    <row r="114" spans="1:5" x14ac:dyDescent="0.15">
      <c r="A114" s="62"/>
      <c r="B114" s="64"/>
      <c r="C114" s="65"/>
      <c r="D114" s="65"/>
      <c r="E114" s="110"/>
    </row>
    <row r="115" spans="1:5" x14ac:dyDescent="0.15">
      <c r="A115" s="62"/>
      <c r="B115" s="64"/>
      <c r="C115" s="65"/>
      <c r="D115" s="65"/>
      <c r="E115" s="110"/>
    </row>
    <row r="116" spans="1:5" x14ac:dyDescent="0.15">
      <c r="A116" s="62"/>
      <c r="B116" s="64"/>
      <c r="C116" s="65"/>
      <c r="D116" s="65"/>
      <c r="E116" s="110"/>
    </row>
    <row r="117" spans="1:5" x14ac:dyDescent="0.15">
      <c r="A117" s="62"/>
      <c r="B117" s="64"/>
      <c r="C117" s="65"/>
      <c r="D117" s="65"/>
      <c r="E117" s="110"/>
    </row>
    <row r="118" spans="1:5" x14ac:dyDescent="0.15">
      <c r="A118" s="62"/>
      <c r="B118" s="64"/>
      <c r="C118" s="65"/>
      <c r="D118" s="65"/>
      <c r="E118" s="110"/>
    </row>
    <row r="119" spans="1:5" x14ac:dyDescent="0.15">
      <c r="A119" s="62"/>
      <c r="B119" s="64"/>
      <c r="C119" s="65"/>
      <c r="D119" s="65"/>
      <c r="E119" s="110"/>
    </row>
    <row r="120" spans="1:5" x14ac:dyDescent="0.15">
      <c r="A120" s="62"/>
      <c r="B120" s="64"/>
      <c r="C120" s="65"/>
      <c r="D120" s="65"/>
      <c r="E120" s="110"/>
    </row>
    <row r="121" spans="1:5" x14ac:dyDescent="0.15">
      <c r="A121" s="62"/>
      <c r="B121" s="64"/>
      <c r="C121" s="65"/>
      <c r="D121" s="65"/>
      <c r="E121" s="110"/>
    </row>
    <row r="122" spans="1:5" x14ac:dyDescent="0.15">
      <c r="A122" s="62"/>
      <c r="B122" s="64"/>
      <c r="C122" s="65"/>
      <c r="D122" s="65"/>
      <c r="E122" s="110"/>
    </row>
    <row r="123" spans="1:5" x14ac:dyDescent="0.15">
      <c r="A123" s="62"/>
      <c r="B123" s="64"/>
      <c r="C123" s="65"/>
      <c r="D123" s="65"/>
      <c r="E123" s="110"/>
    </row>
    <row r="124" spans="1:5" x14ac:dyDescent="0.15">
      <c r="A124" s="62"/>
      <c r="B124" s="64"/>
      <c r="C124" s="65"/>
      <c r="D124" s="65"/>
      <c r="E124" s="110"/>
    </row>
    <row r="125" spans="1:5" x14ac:dyDescent="0.15">
      <c r="A125" s="62"/>
      <c r="B125" s="64"/>
      <c r="C125" s="65"/>
      <c r="D125" s="65"/>
      <c r="E125" s="110"/>
    </row>
    <row r="126" spans="1:5" x14ac:dyDescent="0.15">
      <c r="A126" s="62"/>
      <c r="B126" s="64"/>
      <c r="C126" s="65"/>
      <c r="D126" s="65"/>
      <c r="E126" s="110"/>
    </row>
    <row r="127" spans="1:5" x14ac:dyDescent="0.15">
      <c r="A127" s="62"/>
      <c r="B127" s="64"/>
      <c r="C127" s="65"/>
      <c r="D127" s="65"/>
      <c r="E127" s="110"/>
    </row>
    <row r="128" spans="1:5" x14ac:dyDescent="0.15">
      <c r="A128" s="62"/>
      <c r="B128" s="64"/>
      <c r="C128" s="65"/>
      <c r="D128" s="65"/>
      <c r="E128" s="110"/>
    </row>
    <row r="129" spans="1:5" x14ac:dyDescent="0.15">
      <c r="A129" s="62"/>
      <c r="B129" s="64"/>
      <c r="C129" s="65"/>
      <c r="D129" s="65"/>
      <c r="E129" s="110"/>
    </row>
    <row r="130" spans="1:5" x14ac:dyDescent="0.15">
      <c r="A130" s="62"/>
      <c r="B130" s="64"/>
      <c r="C130" s="65"/>
      <c r="D130" s="65"/>
      <c r="E130" s="110"/>
    </row>
    <row r="131" spans="1:5" x14ac:dyDescent="0.15">
      <c r="A131" s="62"/>
      <c r="B131" s="64"/>
      <c r="C131" s="65"/>
      <c r="D131" s="65"/>
      <c r="E131" s="110"/>
    </row>
    <row r="132" spans="1:5" x14ac:dyDescent="0.15">
      <c r="A132" s="62"/>
      <c r="B132" s="64"/>
      <c r="C132" s="65"/>
      <c r="D132" s="65"/>
      <c r="E132" s="110"/>
    </row>
    <row r="133" spans="1:5" x14ac:dyDescent="0.15">
      <c r="A133" s="62"/>
      <c r="B133" s="64"/>
      <c r="C133" s="65"/>
      <c r="D133" s="65"/>
      <c r="E133" s="110"/>
    </row>
    <row r="134" spans="1:5" x14ac:dyDescent="0.15">
      <c r="A134" s="62"/>
      <c r="B134" s="64"/>
      <c r="C134" s="65"/>
      <c r="D134" s="65"/>
      <c r="E134" s="110"/>
    </row>
    <row r="135" spans="1:5" x14ac:dyDescent="0.15">
      <c r="A135" s="62"/>
      <c r="B135" s="64"/>
      <c r="C135" s="65"/>
      <c r="D135" s="65"/>
      <c r="E135" s="110"/>
    </row>
    <row r="136" spans="1:5" x14ac:dyDescent="0.15">
      <c r="A136" s="62"/>
      <c r="B136" s="64"/>
      <c r="C136" s="65"/>
      <c r="D136" s="65"/>
      <c r="E136" s="110"/>
    </row>
    <row r="137" spans="1:5" x14ac:dyDescent="0.15">
      <c r="A137" s="62"/>
      <c r="B137" s="64"/>
      <c r="C137" s="65"/>
      <c r="D137" s="65"/>
      <c r="E137" s="110"/>
    </row>
    <row r="138" spans="1:5" x14ac:dyDescent="0.15">
      <c r="A138" s="62"/>
      <c r="B138" s="64"/>
      <c r="C138" s="65"/>
      <c r="D138" s="65"/>
      <c r="E138" s="110"/>
    </row>
    <row r="139" spans="1:5" x14ac:dyDescent="0.15">
      <c r="A139" s="62"/>
      <c r="B139" s="64"/>
      <c r="C139" s="65"/>
      <c r="D139" s="65"/>
      <c r="E139" s="110"/>
    </row>
    <row r="140" spans="1:5" x14ac:dyDescent="0.15">
      <c r="A140" s="62"/>
      <c r="B140" s="64"/>
      <c r="C140" s="65"/>
      <c r="D140" s="65"/>
      <c r="E140" s="110"/>
    </row>
    <row r="141" spans="1:5" x14ac:dyDescent="0.15">
      <c r="A141" s="62"/>
      <c r="B141" s="64"/>
      <c r="C141" s="65"/>
      <c r="D141" s="65"/>
      <c r="E141" s="110"/>
    </row>
    <row r="142" spans="1:5" x14ac:dyDescent="0.15">
      <c r="A142" s="62"/>
      <c r="B142" s="64"/>
      <c r="C142" s="65"/>
      <c r="D142" s="65"/>
      <c r="E142" s="110"/>
    </row>
    <row r="143" spans="1:5" x14ac:dyDescent="0.15">
      <c r="A143" s="62"/>
      <c r="B143" s="64"/>
      <c r="C143" s="65"/>
      <c r="D143" s="65"/>
      <c r="E143" s="110"/>
    </row>
    <row r="144" spans="1:5" x14ac:dyDescent="0.15">
      <c r="A144" s="62"/>
      <c r="B144" s="64"/>
      <c r="C144" s="65"/>
      <c r="D144" s="65"/>
      <c r="E144" s="110"/>
    </row>
    <row r="145" spans="1:5" x14ac:dyDescent="0.15">
      <c r="A145" s="62"/>
      <c r="B145" s="64"/>
      <c r="C145" s="65"/>
      <c r="D145" s="65"/>
      <c r="E145" s="110"/>
    </row>
    <row r="146" spans="1:5" x14ac:dyDescent="0.15">
      <c r="A146" s="62"/>
      <c r="B146" s="64"/>
      <c r="C146" s="65"/>
      <c r="D146" s="65"/>
      <c r="E146" s="110"/>
    </row>
    <row r="147" spans="1:5" x14ac:dyDescent="0.15">
      <c r="A147" s="62"/>
      <c r="B147" s="64"/>
      <c r="C147" s="65"/>
      <c r="D147" s="65"/>
      <c r="E147" s="110"/>
    </row>
    <row r="148" spans="1:5" x14ac:dyDescent="0.15">
      <c r="A148" s="62"/>
      <c r="B148" s="64"/>
      <c r="C148" s="65"/>
      <c r="D148" s="65"/>
      <c r="E148" s="110"/>
    </row>
    <row r="149" spans="1:5" x14ac:dyDescent="0.15">
      <c r="A149" s="62"/>
      <c r="B149" s="64"/>
      <c r="C149" s="65"/>
      <c r="D149" s="65"/>
      <c r="E149" s="110"/>
    </row>
    <row r="150" spans="1:5" x14ac:dyDescent="0.15">
      <c r="A150" s="62"/>
      <c r="B150" s="64"/>
      <c r="C150" s="65"/>
      <c r="D150" s="65"/>
      <c r="E150" s="110"/>
    </row>
    <row r="151" spans="1:5" x14ac:dyDescent="0.15">
      <c r="A151" s="62"/>
      <c r="B151" s="64"/>
      <c r="C151" s="65"/>
      <c r="D151" s="65"/>
      <c r="E151" s="110"/>
    </row>
    <row r="152" spans="1:5" x14ac:dyDescent="0.15">
      <c r="A152" s="62"/>
      <c r="B152" s="64"/>
      <c r="C152" s="65"/>
      <c r="D152" s="65"/>
      <c r="E152" s="110"/>
    </row>
    <row r="153" spans="1:5" x14ac:dyDescent="0.15">
      <c r="A153" s="62"/>
      <c r="B153" s="64"/>
      <c r="C153" s="65"/>
      <c r="D153" s="65"/>
      <c r="E153" s="110"/>
    </row>
    <row r="154" spans="1:5" x14ac:dyDescent="0.15">
      <c r="A154" s="62"/>
      <c r="B154" s="64"/>
      <c r="C154" s="65"/>
      <c r="D154" s="65"/>
      <c r="E154" s="110"/>
    </row>
    <row r="155" spans="1:5" x14ac:dyDescent="0.15">
      <c r="A155" s="62"/>
      <c r="B155" s="64"/>
      <c r="C155" s="65"/>
      <c r="D155" s="65"/>
      <c r="E155" s="110"/>
    </row>
    <row r="156" spans="1:5" x14ac:dyDescent="0.15">
      <c r="A156" s="62"/>
      <c r="B156" s="64"/>
      <c r="C156" s="65"/>
      <c r="D156" s="65"/>
      <c r="E156" s="110"/>
    </row>
    <row r="157" spans="1:5" x14ac:dyDescent="0.15">
      <c r="A157" s="62"/>
      <c r="B157" s="64"/>
      <c r="C157" s="65"/>
      <c r="D157" s="65"/>
      <c r="E157" s="110"/>
    </row>
    <row r="158" spans="1:5" x14ac:dyDescent="0.15">
      <c r="A158" s="62"/>
      <c r="B158" s="64"/>
      <c r="C158" s="65"/>
      <c r="D158" s="65"/>
      <c r="E158" s="110"/>
    </row>
    <row r="159" spans="1:5" x14ac:dyDescent="0.15">
      <c r="A159" s="62"/>
      <c r="B159" s="64"/>
      <c r="C159" s="65"/>
      <c r="D159" s="65"/>
      <c r="E159" s="110"/>
    </row>
    <row r="160" spans="1:5" x14ac:dyDescent="0.15">
      <c r="A160" s="62"/>
      <c r="B160" s="64"/>
      <c r="C160" s="65"/>
      <c r="D160" s="65"/>
      <c r="E160" s="110"/>
    </row>
    <row r="161" spans="1:5" x14ac:dyDescent="0.15">
      <c r="A161" s="62"/>
      <c r="B161" s="64"/>
      <c r="C161" s="65"/>
      <c r="D161" s="65"/>
      <c r="E161" s="110"/>
    </row>
    <row r="162" spans="1:5" x14ac:dyDescent="0.15">
      <c r="A162" s="62"/>
      <c r="B162" s="64"/>
      <c r="C162" s="65"/>
      <c r="D162" s="65"/>
      <c r="E162" s="110"/>
    </row>
    <row r="163" spans="1:5" x14ac:dyDescent="0.15">
      <c r="A163" s="62"/>
      <c r="B163" s="64"/>
      <c r="C163" s="65"/>
      <c r="D163" s="65"/>
      <c r="E163" s="110"/>
    </row>
    <row r="164" spans="1:5" x14ac:dyDescent="0.15">
      <c r="A164" s="62"/>
      <c r="B164" s="64"/>
      <c r="C164" s="65"/>
      <c r="D164" s="65"/>
      <c r="E164" s="110"/>
    </row>
    <row r="165" spans="1:5" x14ac:dyDescent="0.15">
      <c r="A165" s="62"/>
      <c r="B165" s="64"/>
      <c r="C165" s="65"/>
      <c r="D165" s="65"/>
      <c r="E165" s="110"/>
    </row>
    <row r="166" spans="1:5" x14ac:dyDescent="0.15">
      <c r="A166" s="62"/>
      <c r="B166" s="64"/>
      <c r="C166" s="65"/>
      <c r="D166" s="65"/>
      <c r="E166" s="110"/>
    </row>
    <row r="167" spans="1:5" x14ac:dyDescent="0.15">
      <c r="A167" s="62"/>
      <c r="B167" s="64"/>
      <c r="C167" s="65"/>
      <c r="D167" s="65"/>
      <c r="E167" s="110"/>
    </row>
    <row r="168" spans="1:5" x14ac:dyDescent="0.15">
      <c r="A168" s="62"/>
      <c r="B168" s="64"/>
      <c r="C168" s="65"/>
      <c r="D168" s="65"/>
      <c r="E168" s="110"/>
    </row>
    <row r="169" spans="1:5" x14ac:dyDescent="0.15">
      <c r="A169" s="62"/>
      <c r="B169" s="64"/>
      <c r="C169" s="65"/>
      <c r="D169" s="65"/>
      <c r="E169" s="110"/>
    </row>
    <row r="170" spans="1:5" x14ac:dyDescent="0.15">
      <c r="A170" s="62"/>
      <c r="B170" s="64"/>
      <c r="C170" s="65"/>
      <c r="D170" s="65"/>
      <c r="E170" s="110"/>
    </row>
    <row r="171" spans="1:5" x14ac:dyDescent="0.15">
      <c r="A171" s="62"/>
      <c r="B171" s="64"/>
      <c r="C171" s="65"/>
      <c r="D171" s="65"/>
      <c r="E171" s="110"/>
    </row>
    <row r="172" spans="1:5" x14ac:dyDescent="0.15">
      <c r="A172" s="62"/>
      <c r="B172" s="64"/>
      <c r="C172" s="65"/>
      <c r="D172" s="65"/>
      <c r="E172" s="110"/>
    </row>
    <row r="173" spans="1:5" x14ac:dyDescent="0.15">
      <c r="A173" s="62"/>
      <c r="B173" s="64"/>
      <c r="C173" s="65"/>
      <c r="D173" s="65"/>
      <c r="E173" s="110"/>
    </row>
    <row r="174" spans="1:5" x14ac:dyDescent="0.15">
      <c r="A174" s="62"/>
      <c r="B174" s="64"/>
      <c r="C174" s="65"/>
      <c r="D174" s="65"/>
      <c r="E174" s="110"/>
    </row>
    <row r="175" spans="1:5" x14ac:dyDescent="0.15">
      <c r="A175" s="62"/>
      <c r="B175" s="64"/>
      <c r="C175" s="65"/>
      <c r="D175" s="65"/>
      <c r="E175" s="110"/>
    </row>
    <row r="176" spans="1:5" x14ac:dyDescent="0.15">
      <c r="A176" s="62"/>
      <c r="B176" s="64"/>
      <c r="C176" s="65"/>
      <c r="D176" s="65"/>
      <c r="E176" s="110"/>
    </row>
    <row r="177" spans="1:5" x14ac:dyDescent="0.15">
      <c r="A177" s="62"/>
      <c r="B177" s="64"/>
      <c r="C177" s="65"/>
      <c r="D177" s="65"/>
      <c r="E177" s="110"/>
    </row>
    <row r="178" spans="1:5" x14ac:dyDescent="0.15">
      <c r="A178" s="62"/>
      <c r="B178" s="64"/>
      <c r="C178" s="65"/>
      <c r="D178" s="65"/>
      <c r="E178" s="110"/>
    </row>
    <row r="179" spans="1:5" x14ac:dyDescent="0.15">
      <c r="A179" s="62"/>
      <c r="B179" s="64"/>
      <c r="C179" s="65"/>
      <c r="D179" s="65"/>
      <c r="E179" s="110"/>
    </row>
    <row r="180" spans="1:5" x14ac:dyDescent="0.15">
      <c r="A180" s="62"/>
      <c r="B180" s="64"/>
      <c r="C180" s="65"/>
      <c r="D180" s="65"/>
      <c r="E180" s="110"/>
    </row>
    <row r="181" spans="1:5" x14ac:dyDescent="0.15">
      <c r="A181" s="62"/>
      <c r="B181" s="64"/>
      <c r="C181" s="65"/>
      <c r="D181" s="65"/>
      <c r="E181" s="110"/>
    </row>
    <row r="182" spans="1:5" x14ac:dyDescent="0.15">
      <c r="A182" s="62"/>
      <c r="B182" s="64"/>
      <c r="C182" s="65"/>
      <c r="D182" s="65"/>
      <c r="E182" s="110"/>
    </row>
    <row r="183" spans="1:5" x14ac:dyDescent="0.15">
      <c r="A183" s="62"/>
      <c r="B183" s="64"/>
      <c r="C183" s="65"/>
      <c r="D183" s="65"/>
      <c r="E183" s="110"/>
    </row>
    <row r="184" spans="1:5" x14ac:dyDescent="0.15">
      <c r="A184" s="62"/>
      <c r="B184" s="64"/>
      <c r="C184" s="65"/>
      <c r="D184" s="65"/>
      <c r="E184" s="110"/>
    </row>
    <row r="185" spans="1:5" x14ac:dyDescent="0.15">
      <c r="A185" s="62"/>
      <c r="B185" s="64"/>
      <c r="C185" s="65"/>
      <c r="D185" s="65"/>
      <c r="E185" s="110"/>
    </row>
    <row r="186" spans="1:5" x14ac:dyDescent="0.15">
      <c r="A186" s="62"/>
      <c r="B186" s="64"/>
      <c r="C186" s="65"/>
      <c r="D186" s="65"/>
      <c r="E186" s="110"/>
    </row>
    <row r="187" spans="1:5" x14ac:dyDescent="0.15">
      <c r="A187" s="62"/>
      <c r="B187" s="64"/>
      <c r="C187" s="65"/>
      <c r="D187" s="65"/>
      <c r="E187" s="110"/>
    </row>
    <row r="188" spans="1:5" x14ac:dyDescent="0.15">
      <c r="A188" s="62"/>
      <c r="B188" s="64"/>
      <c r="C188" s="65"/>
      <c r="D188" s="65"/>
      <c r="E188" s="110"/>
    </row>
    <row r="189" spans="1:5" x14ac:dyDescent="0.15">
      <c r="A189" s="62"/>
      <c r="B189" s="64"/>
      <c r="C189" s="65"/>
      <c r="D189" s="65"/>
      <c r="E189" s="110"/>
    </row>
    <row r="190" spans="1:5" x14ac:dyDescent="0.15">
      <c r="A190" s="62"/>
      <c r="B190" s="64"/>
      <c r="C190" s="65"/>
      <c r="D190" s="65"/>
      <c r="E190" s="110"/>
    </row>
    <row r="191" spans="1:5" x14ac:dyDescent="0.15">
      <c r="A191" s="62"/>
      <c r="B191" s="64"/>
      <c r="C191" s="65"/>
      <c r="D191" s="65"/>
      <c r="E191" s="110"/>
    </row>
    <row r="192" spans="1:5" x14ac:dyDescent="0.15">
      <c r="A192" s="62"/>
      <c r="B192" s="64"/>
      <c r="C192" s="65"/>
      <c r="D192" s="65"/>
      <c r="E192" s="110"/>
    </row>
    <row r="193" spans="1:5" x14ac:dyDescent="0.15">
      <c r="A193" s="62"/>
      <c r="B193" s="64"/>
      <c r="C193" s="65"/>
      <c r="D193" s="65"/>
      <c r="E193" s="110"/>
    </row>
    <row r="194" spans="1:5" x14ac:dyDescent="0.15">
      <c r="A194" s="62"/>
      <c r="B194" s="64"/>
      <c r="C194" s="65"/>
      <c r="D194" s="65"/>
      <c r="E194" s="110"/>
    </row>
    <row r="195" spans="1:5" x14ac:dyDescent="0.15">
      <c r="A195" s="62"/>
      <c r="B195" s="64"/>
      <c r="C195" s="65"/>
      <c r="D195" s="65"/>
      <c r="E195" s="110"/>
    </row>
    <row r="196" spans="1:5" x14ac:dyDescent="0.15">
      <c r="A196" s="62"/>
      <c r="B196" s="64"/>
      <c r="C196" s="65"/>
      <c r="D196" s="65"/>
      <c r="E196" s="110"/>
    </row>
    <row r="197" spans="1:5" x14ac:dyDescent="0.15">
      <c r="A197" s="62"/>
      <c r="B197" s="64"/>
      <c r="C197" s="65"/>
      <c r="D197" s="65"/>
      <c r="E197" s="110"/>
    </row>
    <row r="198" spans="1:5" x14ac:dyDescent="0.15">
      <c r="A198" s="62"/>
      <c r="B198" s="64"/>
      <c r="C198" s="65"/>
      <c r="D198" s="65"/>
      <c r="E198" s="110"/>
    </row>
    <row r="199" spans="1:5" x14ac:dyDescent="0.15">
      <c r="A199" s="62"/>
      <c r="B199" s="64"/>
      <c r="C199" s="65"/>
      <c r="D199" s="65"/>
      <c r="E199" s="110"/>
    </row>
    <row r="200" spans="1:5" x14ac:dyDescent="0.15">
      <c r="A200" s="62"/>
      <c r="B200" s="64"/>
      <c r="C200" s="65"/>
      <c r="D200" s="65"/>
      <c r="E200" s="110"/>
    </row>
    <row r="201" spans="1:5" x14ac:dyDescent="0.15">
      <c r="A201" s="62"/>
      <c r="B201" s="64"/>
      <c r="C201" s="65"/>
      <c r="D201" s="65"/>
      <c r="E201" s="110"/>
    </row>
    <row r="202" spans="1:5" x14ac:dyDescent="0.15">
      <c r="A202" s="62"/>
      <c r="B202" s="64"/>
      <c r="C202" s="65"/>
      <c r="D202" s="65"/>
      <c r="E202" s="110"/>
    </row>
    <row r="203" spans="1:5" x14ac:dyDescent="0.15">
      <c r="A203" s="62"/>
      <c r="B203" s="64"/>
      <c r="C203" s="65"/>
      <c r="D203" s="65"/>
      <c r="E203" s="110"/>
    </row>
    <row r="204" spans="1:5" x14ac:dyDescent="0.15">
      <c r="A204" s="62"/>
      <c r="B204" s="64"/>
      <c r="C204" s="65"/>
      <c r="D204" s="65"/>
      <c r="E204" s="110"/>
    </row>
    <row r="205" spans="1:5" x14ac:dyDescent="0.15">
      <c r="A205" s="62"/>
      <c r="B205" s="64"/>
      <c r="C205" s="65"/>
      <c r="D205" s="65"/>
      <c r="E205" s="110"/>
    </row>
    <row r="206" spans="1:5" x14ac:dyDescent="0.15">
      <c r="A206" s="62"/>
      <c r="B206" s="64"/>
      <c r="C206" s="65"/>
      <c r="D206" s="65"/>
      <c r="E206" s="110"/>
    </row>
    <row r="207" spans="1:5" x14ac:dyDescent="0.15">
      <c r="A207" s="62"/>
      <c r="B207" s="64"/>
      <c r="C207" s="65"/>
      <c r="D207" s="65"/>
      <c r="E207" s="110"/>
    </row>
    <row r="208" spans="1:5" x14ac:dyDescent="0.15">
      <c r="A208" s="62"/>
      <c r="B208" s="64"/>
      <c r="C208" s="65"/>
      <c r="D208" s="65"/>
      <c r="E208" s="110"/>
    </row>
    <row r="209" spans="1:5" x14ac:dyDescent="0.15">
      <c r="A209" s="62"/>
      <c r="B209" s="64"/>
      <c r="C209" s="65"/>
      <c r="D209" s="65"/>
      <c r="E209" s="110"/>
    </row>
    <row r="210" spans="1:5" x14ac:dyDescent="0.15">
      <c r="A210" s="62"/>
      <c r="B210" s="64"/>
      <c r="C210" s="65"/>
      <c r="D210" s="65"/>
      <c r="E210" s="110"/>
    </row>
    <row r="211" spans="1:5" x14ac:dyDescent="0.15">
      <c r="A211" s="62"/>
      <c r="B211" s="64"/>
      <c r="C211" s="65"/>
      <c r="D211" s="65"/>
      <c r="E211" s="110"/>
    </row>
    <row r="212" spans="1:5" x14ac:dyDescent="0.15">
      <c r="A212" s="62"/>
      <c r="B212" s="64"/>
      <c r="C212" s="65"/>
      <c r="D212" s="65"/>
      <c r="E212" s="110"/>
    </row>
    <row r="213" spans="1:5" x14ac:dyDescent="0.15">
      <c r="A213" s="62"/>
      <c r="B213" s="64"/>
      <c r="C213" s="65"/>
      <c r="D213" s="65"/>
      <c r="E213" s="110"/>
    </row>
    <row r="214" spans="1:5" x14ac:dyDescent="0.15">
      <c r="A214" s="62"/>
      <c r="B214" s="64"/>
      <c r="C214" s="65"/>
      <c r="D214" s="65"/>
      <c r="E214" s="110"/>
    </row>
    <row r="215" spans="1:5" x14ac:dyDescent="0.15">
      <c r="A215" s="62"/>
      <c r="B215" s="64"/>
      <c r="C215" s="65"/>
      <c r="D215" s="65"/>
      <c r="E215" s="110"/>
    </row>
    <row r="216" spans="1:5" x14ac:dyDescent="0.15">
      <c r="A216" s="62"/>
      <c r="B216" s="64"/>
      <c r="C216" s="65"/>
      <c r="D216" s="65"/>
      <c r="E216" s="110"/>
    </row>
    <row r="217" spans="1:5" x14ac:dyDescent="0.15">
      <c r="A217" s="62"/>
      <c r="B217" s="64"/>
      <c r="C217" s="65"/>
      <c r="D217" s="65"/>
      <c r="E217" s="110"/>
    </row>
    <row r="218" spans="1:5" x14ac:dyDescent="0.15">
      <c r="A218" s="62"/>
      <c r="B218" s="64"/>
      <c r="C218" s="65"/>
      <c r="D218" s="65"/>
      <c r="E218" s="110"/>
    </row>
    <row r="219" spans="1:5" x14ac:dyDescent="0.15">
      <c r="A219" s="62"/>
      <c r="B219" s="64"/>
      <c r="C219" s="65"/>
      <c r="D219" s="65"/>
      <c r="E219" s="110"/>
    </row>
    <row r="220" spans="1:5" x14ac:dyDescent="0.15">
      <c r="A220" s="62"/>
      <c r="B220" s="64"/>
      <c r="C220" s="65"/>
      <c r="D220" s="65"/>
      <c r="E220" s="110"/>
    </row>
    <row r="221" spans="1:5" x14ac:dyDescent="0.15">
      <c r="A221" s="62"/>
      <c r="B221" s="64"/>
      <c r="C221" s="65"/>
      <c r="D221" s="65"/>
      <c r="E221" s="110"/>
    </row>
    <row r="222" spans="1:5" x14ac:dyDescent="0.15">
      <c r="A222" s="62"/>
      <c r="B222" s="64"/>
      <c r="C222" s="65"/>
      <c r="D222" s="65"/>
      <c r="E222" s="110"/>
    </row>
    <row r="223" spans="1:5" x14ac:dyDescent="0.15">
      <c r="A223" s="62"/>
      <c r="B223" s="64"/>
      <c r="C223" s="65"/>
      <c r="D223" s="65"/>
      <c r="E223" s="110"/>
    </row>
    <row r="224" spans="1:5" x14ac:dyDescent="0.15">
      <c r="A224" s="62"/>
      <c r="B224" s="64"/>
      <c r="C224" s="65"/>
      <c r="D224" s="65"/>
      <c r="E224" s="110"/>
    </row>
    <row r="225" spans="1:5" x14ac:dyDescent="0.15">
      <c r="A225" s="62"/>
      <c r="B225" s="64"/>
      <c r="C225" s="65"/>
      <c r="D225" s="65"/>
      <c r="E225" s="110"/>
    </row>
    <row r="226" spans="1:5" x14ac:dyDescent="0.15">
      <c r="A226" s="62"/>
      <c r="B226" s="64"/>
      <c r="C226" s="65"/>
      <c r="D226" s="65"/>
      <c r="E226" s="110"/>
    </row>
    <row r="227" spans="1:5" x14ac:dyDescent="0.15">
      <c r="A227" s="62"/>
      <c r="B227" s="64"/>
      <c r="C227" s="65"/>
      <c r="D227" s="65"/>
      <c r="E227" s="110"/>
    </row>
    <row r="228" spans="1:5" x14ac:dyDescent="0.15">
      <c r="A228" s="62"/>
      <c r="B228" s="64"/>
      <c r="C228" s="65"/>
      <c r="D228" s="65"/>
      <c r="E228" s="110"/>
    </row>
    <row r="229" spans="1:5" x14ac:dyDescent="0.15">
      <c r="A229" s="62"/>
      <c r="B229" s="64"/>
      <c r="C229" s="65"/>
      <c r="D229" s="65"/>
      <c r="E229" s="110"/>
    </row>
    <row r="230" spans="1:5" x14ac:dyDescent="0.15">
      <c r="A230" s="62"/>
      <c r="B230" s="64"/>
      <c r="C230" s="65"/>
      <c r="D230" s="65"/>
      <c r="E230" s="110"/>
    </row>
    <row r="231" spans="1:5" x14ac:dyDescent="0.15">
      <c r="A231" s="62"/>
      <c r="B231" s="64"/>
      <c r="C231" s="65"/>
      <c r="D231" s="65"/>
      <c r="E231" s="110"/>
    </row>
    <row r="232" spans="1:5" x14ac:dyDescent="0.15">
      <c r="A232" s="62"/>
      <c r="B232" s="64"/>
      <c r="C232" s="65"/>
      <c r="D232" s="65"/>
      <c r="E232" s="110"/>
    </row>
    <row r="233" spans="1:5" x14ac:dyDescent="0.15">
      <c r="A233" s="62"/>
      <c r="B233" s="64"/>
      <c r="C233" s="65"/>
      <c r="D233" s="65"/>
      <c r="E233" s="110"/>
    </row>
    <row r="234" spans="1:5" x14ac:dyDescent="0.15">
      <c r="A234" s="62"/>
      <c r="B234" s="64"/>
      <c r="C234" s="65"/>
      <c r="D234" s="65"/>
      <c r="E234" s="110"/>
    </row>
    <row r="235" spans="1:5" x14ac:dyDescent="0.15">
      <c r="A235" s="62"/>
      <c r="B235" s="64"/>
      <c r="C235" s="65"/>
      <c r="D235" s="65"/>
      <c r="E235" s="110"/>
    </row>
    <row r="236" spans="1:5" x14ac:dyDescent="0.15">
      <c r="A236" s="62"/>
      <c r="B236" s="64"/>
      <c r="C236" s="65"/>
      <c r="D236" s="65"/>
      <c r="E236" s="110"/>
    </row>
    <row r="237" spans="1:5" x14ac:dyDescent="0.15">
      <c r="A237" s="62"/>
      <c r="B237" s="64"/>
      <c r="C237" s="65"/>
      <c r="D237" s="65"/>
      <c r="E237" s="110"/>
    </row>
    <row r="238" spans="1:5" x14ac:dyDescent="0.15">
      <c r="A238" s="62"/>
      <c r="B238" s="64"/>
      <c r="C238" s="65"/>
      <c r="D238" s="65"/>
      <c r="E238" s="110"/>
    </row>
    <row r="239" spans="1:5" x14ac:dyDescent="0.15">
      <c r="A239" s="62"/>
      <c r="B239" s="64"/>
      <c r="C239" s="65"/>
      <c r="D239" s="65"/>
      <c r="E239" s="110"/>
    </row>
    <row r="240" spans="1:5" x14ac:dyDescent="0.15">
      <c r="A240" s="62"/>
      <c r="B240" s="64"/>
      <c r="C240" s="65"/>
      <c r="D240" s="65"/>
      <c r="E240" s="110"/>
    </row>
    <row r="241" spans="1:5" x14ac:dyDescent="0.15">
      <c r="A241" s="62"/>
      <c r="B241" s="64"/>
      <c r="C241" s="65"/>
      <c r="D241" s="65"/>
      <c r="E241" s="110"/>
    </row>
    <row r="242" spans="1:5" x14ac:dyDescent="0.15">
      <c r="A242" s="62"/>
      <c r="B242" s="64"/>
      <c r="C242" s="65"/>
      <c r="D242" s="65"/>
      <c r="E242" s="110"/>
    </row>
    <row r="243" spans="1:5" x14ac:dyDescent="0.15">
      <c r="A243" s="62"/>
      <c r="B243" s="64"/>
      <c r="C243" s="65"/>
      <c r="D243" s="65"/>
      <c r="E243" s="110"/>
    </row>
    <row r="244" spans="1:5" x14ac:dyDescent="0.15">
      <c r="A244" s="62"/>
      <c r="B244" s="64"/>
      <c r="C244" s="65"/>
      <c r="D244" s="65"/>
      <c r="E244" s="110"/>
    </row>
    <row r="245" spans="1:5" x14ac:dyDescent="0.15">
      <c r="A245" s="62"/>
      <c r="B245" s="64"/>
      <c r="C245" s="65"/>
      <c r="D245" s="65"/>
      <c r="E245" s="110"/>
    </row>
    <row r="246" spans="1:5" x14ac:dyDescent="0.15">
      <c r="A246" s="62"/>
      <c r="B246" s="64"/>
      <c r="C246" s="65"/>
      <c r="D246" s="65"/>
      <c r="E246" s="110"/>
    </row>
    <row r="247" spans="1:5" x14ac:dyDescent="0.15">
      <c r="A247" s="62"/>
      <c r="B247" s="64"/>
      <c r="C247" s="65"/>
      <c r="D247" s="65"/>
      <c r="E247" s="110"/>
    </row>
    <row r="248" spans="1:5" x14ac:dyDescent="0.15">
      <c r="A248" s="62"/>
      <c r="B248" s="64"/>
      <c r="C248" s="65"/>
      <c r="D248" s="65"/>
      <c r="E248" s="110"/>
    </row>
    <row r="249" spans="1:5" x14ac:dyDescent="0.15">
      <c r="A249" s="62"/>
      <c r="B249" s="64"/>
      <c r="C249" s="65"/>
      <c r="D249" s="65"/>
      <c r="E249" s="110"/>
    </row>
    <row r="250" spans="1:5" x14ac:dyDescent="0.15">
      <c r="A250" s="62"/>
      <c r="B250" s="64"/>
      <c r="C250" s="65"/>
      <c r="D250" s="65"/>
      <c r="E250" s="110"/>
    </row>
    <row r="251" spans="1:5" x14ac:dyDescent="0.15">
      <c r="A251" s="62"/>
      <c r="B251" s="64"/>
      <c r="C251" s="65"/>
      <c r="D251" s="65"/>
      <c r="E251" s="110"/>
    </row>
    <row r="252" spans="1:5" x14ac:dyDescent="0.15">
      <c r="A252" s="62"/>
      <c r="B252" s="64"/>
      <c r="C252" s="65"/>
      <c r="D252" s="65"/>
      <c r="E252" s="110"/>
    </row>
    <row r="253" spans="1:5" x14ac:dyDescent="0.15">
      <c r="A253" s="62"/>
      <c r="B253" s="64"/>
      <c r="C253" s="65"/>
      <c r="D253" s="65"/>
      <c r="E253" s="110"/>
    </row>
    <row r="254" spans="1:5" x14ac:dyDescent="0.15">
      <c r="A254" s="62"/>
      <c r="B254" s="64"/>
      <c r="C254" s="65"/>
      <c r="D254" s="65"/>
      <c r="E254" s="110"/>
    </row>
    <row r="255" spans="1:5" x14ac:dyDescent="0.15">
      <c r="A255" s="62"/>
      <c r="B255" s="64"/>
      <c r="C255" s="65"/>
      <c r="D255" s="65"/>
      <c r="E255" s="110"/>
    </row>
    <row r="256" spans="1:5" x14ac:dyDescent="0.15">
      <c r="A256" s="62"/>
      <c r="B256" s="64"/>
      <c r="C256" s="65"/>
      <c r="D256" s="65"/>
      <c r="E256" s="110"/>
    </row>
    <row r="257" spans="1:5" x14ac:dyDescent="0.15">
      <c r="A257" s="62"/>
      <c r="B257" s="64"/>
      <c r="C257" s="65"/>
      <c r="D257" s="65"/>
      <c r="E257" s="110"/>
    </row>
    <row r="258" spans="1:5" x14ac:dyDescent="0.15">
      <c r="A258" s="62"/>
      <c r="B258" s="64"/>
      <c r="C258" s="65"/>
      <c r="D258" s="65"/>
      <c r="E258" s="110"/>
    </row>
    <row r="259" spans="1:5" x14ac:dyDescent="0.15">
      <c r="A259" s="62"/>
      <c r="B259" s="64"/>
      <c r="C259" s="65"/>
      <c r="D259" s="65"/>
      <c r="E259" s="110"/>
    </row>
    <row r="260" spans="1:5" x14ac:dyDescent="0.15">
      <c r="A260" s="62"/>
      <c r="B260" s="64"/>
      <c r="C260" s="65"/>
      <c r="D260" s="65"/>
      <c r="E260" s="110"/>
    </row>
    <row r="261" spans="1:5" x14ac:dyDescent="0.15">
      <c r="A261" s="62"/>
      <c r="B261" s="64"/>
      <c r="C261" s="65"/>
      <c r="D261" s="65"/>
      <c r="E261" s="110"/>
    </row>
    <row r="262" spans="1:5" x14ac:dyDescent="0.15">
      <c r="A262" s="62"/>
      <c r="B262" s="64"/>
      <c r="C262" s="65"/>
      <c r="D262" s="65"/>
      <c r="E262" s="110"/>
    </row>
    <row r="263" spans="1:5" x14ac:dyDescent="0.15">
      <c r="A263" s="62"/>
      <c r="B263" s="64"/>
      <c r="C263" s="65"/>
      <c r="D263" s="65"/>
      <c r="E263" s="110"/>
    </row>
    <row r="264" spans="1:5" x14ac:dyDescent="0.15">
      <c r="A264" s="62"/>
      <c r="B264" s="64"/>
      <c r="C264" s="65"/>
      <c r="D264" s="65"/>
      <c r="E264" s="110"/>
    </row>
    <row r="265" spans="1:5" x14ac:dyDescent="0.15">
      <c r="A265" s="62"/>
      <c r="B265" s="64"/>
      <c r="C265" s="65"/>
      <c r="D265" s="65"/>
      <c r="E265" s="110"/>
    </row>
    <row r="266" spans="1:5" x14ac:dyDescent="0.15">
      <c r="A266" s="62"/>
      <c r="B266" s="64"/>
      <c r="C266" s="65"/>
      <c r="D266" s="65"/>
      <c r="E266" s="110"/>
    </row>
  </sheetData>
  <mergeCells count="2">
    <mergeCell ref="B1:E1"/>
    <mergeCell ref="B2:E2"/>
  </mergeCell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1C21E-8499-5948-9F20-A4333E070629}">
  <dimension ref="A1:E8"/>
  <sheetViews>
    <sheetView workbookViewId="0">
      <selection sqref="A1:D1048576"/>
    </sheetView>
  </sheetViews>
  <sheetFormatPr baseColWidth="10" defaultRowHeight="13" x14ac:dyDescent="0.15"/>
  <sheetData>
    <row r="1" spans="1:5" s="143" customFormat="1" x14ac:dyDescent="0.15">
      <c r="A1" s="141"/>
      <c r="B1" s="142"/>
      <c r="C1" s="117"/>
      <c r="D1" s="145"/>
      <c r="E1" s="144"/>
    </row>
    <row r="2" spans="1:5" s="143" customFormat="1" x14ac:dyDescent="0.15">
      <c r="A2" s="141"/>
      <c r="B2" s="142"/>
      <c r="C2" s="117"/>
      <c r="D2" s="145"/>
      <c r="E2" s="144"/>
    </row>
    <row r="3" spans="1:5" s="143" customFormat="1" x14ac:dyDescent="0.15">
      <c r="A3" s="141"/>
      <c r="B3" s="142"/>
      <c r="C3" s="117"/>
      <c r="D3" s="145"/>
      <c r="E3" s="144"/>
    </row>
    <row r="4" spans="1:5" s="143" customFormat="1" x14ac:dyDescent="0.15">
      <c r="A4" s="141"/>
      <c r="B4" s="142"/>
      <c r="C4" s="117"/>
      <c r="D4" s="145"/>
      <c r="E4" s="144"/>
    </row>
    <row r="5" spans="1:5" s="143" customFormat="1" x14ac:dyDescent="0.15">
      <c r="A5" s="141"/>
      <c r="B5" s="142"/>
      <c r="C5" s="117"/>
      <c r="D5" s="145"/>
      <c r="E5" s="144"/>
    </row>
    <row r="6" spans="1:5" s="143" customFormat="1" x14ac:dyDescent="0.15">
      <c r="A6" s="141"/>
      <c r="B6" s="142"/>
      <c r="C6" s="117"/>
      <c r="D6" s="145"/>
      <c r="E6" s="144"/>
    </row>
    <row r="7" spans="1:5" s="143" customFormat="1" x14ac:dyDescent="0.15">
      <c r="A7" s="141"/>
      <c r="B7" s="142"/>
      <c r="C7" s="117"/>
      <c r="D7" s="121"/>
      <c r="E7" s="144"/>
    </row>
    <row r="8" spans="1:5" s="143" customFormat="1" x14ac:dyDescent="0.15">
      <c r="A8" s="141"/>
      <c r="B8" s="142"/>
      <c r="C8" s="126"/>
      <c r="D8" s="121"/>
      <c r="E8" s="14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08"/>
  <sheetViews>
    <sheetView showZeros="0" topLeftCell="A7" workbookViewId="0">
      <pane ySplit="900" topLeftCell="A8" activePane="bottomLeft"/>
      <selection activeCell="E6" sqref="E1:E65536"/>
      <selection pane="bottomLeft" activeCell="O6" sqref="O6"/>
    </sheetView>
  </sheetViews>
  <sheetFormatPr baseColWidth="10" defaultColWidth="9.1640625" defaultRowHeight="13" x14ac:dyDescent="0.15"/>
  <cols>
    <col min="1" max="1" width="9.1640625" style="59"/>
    <col min="2" max="2" width="15.5" style="60" bestFit="1" customWidth="1"/>
    <col min="3" max="3" width="17.33203125" style="59" customWidth="1"/>
    <col min="4" max="4" width="38.5" style="59" customWidth="1"/>
    <col min="5" max="5" width="8.5" style="59" bestFit="1" customWidth="1"/>
    <col min="6" max="6" width="7.5" style="59" bestFit="1" customWidth="1"/>
    <col min="7" max="7" width="14" style="59" customWidth="1"/>
    <col min="8" max="8" width="7.5" style="59" customWidth="1"/>
    <col min="9" max="9" width="8.5" style="59" customWidth="1"/>
    <col min="10" max="10" width="9.1640625" style="59"/>
    <col min="11" max="11" width="9.1640625" style="71"/>
    <col min="12" max="16384" width="9.1640625" style="59"/>
  </cols>
  <sheetData>
    <row r="1" spans="1:11" s="58" customFormat="1" ht="60" customHeight="1" x14ac:dyDescent="0.15">
      <c r="B1" s="222" t="s">
        <v>26</v>
      </c>
      <c r="C1" s="222"/>
      <c r="D1" s="222"/>
      <c r="E1" s="222"/>
      <c r="F1" s="222"/>
      <c r="G1" s="222"/>
      <c r="H1" s="222"/>
      <c r="I1" s="222"/>
      <c r="K1" s="71"/>
    </row>
    <row r="2" spans="1:11" s="58" customFormat="1" ht="69" customHeight="1" x14ac:dyDescent="0.15">
      <c r="B2" s="223" t="s">
        <v>85</v>
      </c>
      <c r="C2" s="223"/>
      <c r="D2" s="223"/>
      <c r="E2" s="223"/>
      <c r="F2" s="223"/>
      <c r="G2" s="223"/>
      <c r="H2" s="223"/>
      <c r="I2" s="223"/>
      <c r="K2" s="71"/>
    </row>
    <row r="4" spans="1:11" s="57" customFormat="1" ht="28" x14ac:dyDescent="0.15">
      <c r="B4" s="61" t="s">
        <v>86</v>
      </c>
      <c r="C4" s="62" t="s">
        <v>88</v>
      </c>
      <c r="D4" s="62" t="s">
        <v>89</v>
      </c>
      <c r="E4" s="63" t="s">
        <v>90</v>
      </c>
      <c r="F4" s="63" t="s">
        <v>430</v>
      </c>
      <c r="G4" s="63" t="s">
        <v>91</v>
      </c>
      <c r="H4" s="63" t="s">
        <v>15</v>
      </c>
      <c r="I4" s="63" t="s">
        <v>92</v>
      </c>
      <c r="K4" s="72" t="s">
        <v>29</v>
      </c>
    </row>
    <row r="5" spans="1:11" s="57" customFormat="1" ht="112" x14ac:dyDescent="0.15">
      <c r="A5" s="57">
        <v>195</v>
      </c>
      <c r="B5" s="64">
        <v>43019</v>
      </c>
      <c r="C5" s="65" t="s">
        <v>16</v>
      </c>
      <c r="D5" s="65" t="s">
        <v>17</v>
      </c>
      <c r="E5" s="66">
        <v>5000</v>
      </c>
      <c r="F5" s="66">
        <v>0</v>
      </c>
      <c r="G5" s="66">
        <v>0</v>
      </c>
      <c r="H5" s="66">
        <v>0</v>
      </c>
      <c r="I5" s="66">
        <v>5000</v>
      </c>
      <c r="K5" s="72"/>
    </row>
    <row r="6" spans="1:11" s="57" customFormat="1" ht="70" x14ac:dyDescent="0.15">
      <c r="A6" s="57">
        <f>A5-1</f>
        <v>194</v>
      </c>
      <c r="B6" s="64">
        <v>43019</v>
      </c>
      <c r="C6" s="65" t="s">
        <v>18</v>
      </c>
      <c r="D6" s="65" t="s">
        <v>19</v>
      </c>
      <c r="E6" s="66">
        <v>3000</v>
      </c>
      <c r="F6" s="66">
        <v>0</v>
      </c>
      <c r="G6" s="66">
        <v>0</v>
      </c>
      <c r="H6" s="66">
        <v>0</v>
      </c>
      <c r="I6" s="66">
        <v>3000</v>
      </c>
      <c r="K6" s="72"/>
    </row>
    <row r="7" spans="1:11" s="57" customFormat="1" ht="98" x14ac:dyDescent="0.15">
      <c r="A7" s="57">
        <f t="shared" ref="A7:A70" si="0">A6-1</f>
        <v>193</v>
      </c>
      <c r="B7" s="64">
        <v>43019</v>
      </c>
      <c r="C7" s="65" t="s">
        <v>460</v>
      </c>
      <c r="D7" s="65" t="s">
        <v>20</v>
      </c>
      <c r="E7" s="66">
        <v>3000</v>
      </c>
      <c r="F7" s="66">
        <v>0</v>
      </c>
      <c r="G7" s="66">
        <v>0</v>
      </c>
      <c r="H7" s="66">
        <v>0</v>
      </c>
      <c r="I7" s="66">
        <v>3000</v>
      </c>
      <c r="K7" s="72"/>
    </row>
    <row r="8" spans="1:11" s="57" customFormat="1" ht="28" x14ac:dyDescent="0.15">
      <c r="A8" s="57">
        <f t="shared" si="0"/>
        <v>192</v>
      </c>
      <c r="B8" s="64">
        <v>43019</v>
      </c>
      <c r="C8" s="65" t="s">
        <v>21</v>
      </c>
      <c r="D8" s="65" t="s">
        <v>22</v>
      </c>
      <c r="E8" s="66">
        <v>1850</v>
      </c>
      <c r="F8" s="66">
        <v>0</v>
      </c>
      <c r="G8" s="66">
        <v>0</v>
      </c>
      <c r="H8" s="66">
        <v>0</v>
      </c>
      <c r="I8" s="66">
        <v>1850</v>
      </c>
      <c r="K8" s="72"/>
    </row>
    <row r="9" spans="1:11" s="57" customFormat="1" ht="28" x14ac:dyDescent="0.15">
      <c r="A9" s="57">
        <f t="shared" si="0"/>
        <v>191</v>
      </c>
      <c r="B9" s="64">
        <v>43019</v>
      </c>
      <c r="C9" s="65" t="s">
        <v>23</v>
      </c>
      <c r="D9" s="65" t="s">
        <v>24</v>
      </c>
      <c r="E9" s="66">
        <v>0</v>
      </c>
      <c r="F9" s="66">
        <v>0</v>
      </c>
      <c r="G9" s="66">
        <v>0</v>
      </c>
      <c r="H9" s="66">
        <v>0</v>
      </c>
      <c r="I9" s="66">
        <v>0</v>
      </c>
      <c r="K9" s="72"/>
    </row>
    <row r="10" spans="1:11" s="57" customFormat="1" ht="112" x14ac:dyDescent="0.15">
      <c r="A10" s="57">
        <f t="shared" si="0"/>
        <v>190</v>
      </c>
      <c r="B10" s="64">
        <v>43019</v>
      </c>
      <c r="C10" s="65" t="s">
        <v>25</v>
      </c>
      <c r="D10" s="65" t="s">
        <v>66</v>
      </c>
      <c r="E10" s="66">
        <v>4500</v>
      </c>
      <c r="F10" s="66">
        <v>0</v>
      </c>
      <c r="G10" s="66">
        <v>0</v>
      </c>
      <c r="H10" s="66">
        <v>0</v>
      </c>
      <c r="I10" s="66">
        <v>4500</v>
      </c>
      <c r="K10" s="72"/>
    </row>
    <row r="11" spans="1:11" s="57" customFormat="1" ht="42" x14ac:dyDescent="0.15">
      <c r="A11" s="57">
        <f t="shared" si="0"/>
        <v>189</v>
      </c>
      <c r="B11" s="64">
        <v>43019</v>
      </c>
      <c r="C11" s="65" t="s">
        <v>431</v>
      </c>
      <c r="D11" s="65" t="s">
        <v>67</v>
      </c>
      <c r="E11" s="66">
        <v>500</v>
      </c>
      <c r="F11" s="66">
        <v>0</v>
      </c>
      <c r="G11" s="66"/>
      <c r="H11" s="66">
        <v>0</v>
      </c>
      <c r="I11" s="66">
        <v>500</v>
      </c>
      <c r="K11" s="72"/>
    </row>
    <row r="12" spans="1:11" s="57" customFormat="1" ht="42" x14ac:dyDescent="0.15">
      <c r="A12" s="57">
        <f t="shared" si="0"/>
        <v>188</v>
      </c>
      <c r="B12" s="64">
        <v>43019</v>
      </c>
      <c r="C12" s="65" t="s">
        <v>68</v>
      </c>
      <c r="D12" s="65" t="s">
        <v>69</v>
      </c>
      <c r="E12" s="66">
        <v>2000</v>
      </c>
      <c r="F12" s="66">
        <v>0</v>
      </c>
      <c r="G12" s="66">
        <v>0</v>
      </c>
      <c r="H12" s="66">
        <v>0</v>
      </c>
      <c r="I12" s="66">
        <v>4500</v>
      </c>
      <c r="K12" s="72"/>
    </row>
    <row r="13" spans="1:11" s="57" customFormat="1" ht="140" x14ac:dyDescent="0.15">
      <c r="A13" s="57">
        <f t="shared" si="0"/>
        <v>187</v>
      </c>
      <c r="B13" s="64">
        <v>43019</v>
      </c>
      <c r="C13" s="65" t="s">
        <v>70</v>
      </c>
      <c r="D13" s="65" t="s">
        <v>71</v>
      </c>
      <c r="E13" s="66">
        <v>5000</v>
      </c>
      <c r="F13" s="66">
        <v>0</v>
      </c>
      <c r="G13" s="66">
        <v>0</v>
      </c>
      <c r="H13" s="66">
        <v>0</v>
      </c>
      <c r="I13" s="66">
        <v>5000</v>
      </c>
      <c r="K13" s="72"/>
    </row>
    <row r="14" spans="1:11" s="57" customFormat="1" ht="210" x14ac:dyDescent="0.15">
      <c r="A14" s="57">
        <f t="shared" si="0"/>
        <v>186</v>
      </c>
      <c r="B14" s="64">
        <v>42914</v>
      </c>
      <c r="C14" s="65" t="s">
        <v>72</v>
      </c>
      <c r="D14" s="65" t="s">
        <v>73</v>
      </c>
      <c r="E14" s="66">
        <v>1250</v>
      </c>
      <c r="F14" s="66">
        <v>0</v>
      </c>
      <c r="G14" s="66">
        <v>0</v>
      </c>
      <c r="H14" s="66">
        <v>0</v>
      </c>
      <c r="I14" s="66">
        <v>1250</v>
      </c>
      <c r="K14" s="72"/>
    </row>
    <row r="15" spans="1:11" s="57" customFormat="1" ht="70" x14ac:dyDescent="0.15">
      <c r="A15" s="57">
        <f t="shared" si="0"/>
        <v>185</v>
      </c>
      <c r="B15" s="64">
        <v>42914</v>
      </c>
      <c r="C15" s="65" t="s">
        <v>74</v>
      </c>
      <c r="D15" s="65" t="s">
        <v>75</v>
      </c>
      <c r="E15" s="66">
        <v>4300</v>
      </c>
      <c r="F15" s="66">
        <v>0</v>
      </c>
      <c r="G15" s="66">
        <v>0</v>
      </c>
      <c r="H15" s="66">
        <v>0</v>
      </c>
      <c r="I15" s="66">
        <v>4300</v>
      </c>
      <c r="K15" s="72"/>
    </row>
    <row r="16" spans="1:11" s="57" customFormat="1" ht="280" x14ac:dyDescent="0.15">
      <c r="A16" s="57">
        <f t="shared" si="0"/>
        <v>184</v>
      </c>
      <c r="B16" s="64">
        <v>42914</v>
      </c>
      <c r="C16" s="65" t="s">
        <v>76</v>
      </c>
      <c r="D16" s="65" t="s">
        <v>77</v>
      </c>
      <c r="E16" s="66">
        <v>3650</v>
      </c>
      <c r="F16" s="66">
        <v>0</v>
      </c>
      <c r="G16" s="66">
        <v>0</v>
      </c>
      <c r="H16" s="66">
        <v>0</v>
      </c>
      <c r="I16" s="66">
        <v>3650</v>
      </c>
      <c r="K16" s="72"/>
    </row>
    <row r="17" spans="1:11" s="57" customFormat="1" ht="293" x14ac:dyDescent="0.15">
      <c r="A17" s="57">
        <f t="shared" si="0"/>
        <v>183</v>
      </c>
      <c r="B17" s="64">
        <v>42914</v>
      </c>
      <c r="C17" s="65" t="s">
        <v>370</v>
      </c>
      <c r="D17" s="65" t="s">
        <v>78</v>
      </c>
      <c r="E17" s="66">
        <v>2000</v>
      </c>
      <c r="F17" s="66">
        <v>0</v>
      </c>
      <c r="G17" s="66">
        <v>0</v>
      </c>
      <c r="H17" s="66">
        <v>0</v>
      </c>
      <c r="I17" s="66">
        <v>2000</v>
      </c>
      <c r="K17" s="72"/>
    </row>
    <row r="18" spans="1:11" s="57" customFormat="1" ht="154" x14ac:dyDescent="0.15">
      <c r="A18" s="57">
        <f t="shared" si="0"/>
        <v>182</v>
      </c>
      <c r="B18" s="64">
        <v>42914</v>
      </c>
      <c r="C18" s="65" t="s">
        <v>79</v>
      </c>
      <c r="D18" s="65" t="s">
        <v>80</v>
      </c>
      <c r="E18" s="66">
        <v>2000</v>
      </c>
      <c r="F18" s="66">
        <v>0</v>
      </c>
      <c r="G18" s="66">
        <v>0</v>
      </c>
      <c r="H18" s="66">
        <v>0</v>
      </c>
      <c r="I18" s="66">
        <v>2000</v>
      </c>
      <c r="K18" s="72"/>
    </row>
    <row r="19" spans="1:11" s="57" customFormat="1" ht="112" x14ac:dyDescent="0.15">
      <c r="A19" s="57">
        <f t="shared" si="0"/>
        <v>181</v>
      </c>
      <c r="B19" s="64">
        <v>42914</v>
      </c>
      <c r="C19" s="65" t="s">
        <v>81</v>
      </c>
      <c r="D19" s="65" t="s">
        <v>82</v>
      </c>
      <c r="E19" s="66">
        <v>4000</v>
      </c>
      <c r="F19" s="66">
        <v>0</v>
      </c>
      <c r="G19" s="66"/>
      <c r="H19" s="66">
        <v>0</v>
      </c>
      <c r="I19" s="66">
        <v>4000</v>
      </c>
      <c r="K19" s="72"/>
    </row>
    <row r="20" spans="1:11" s="57" customFormat="1" ht="28" x14ac:dyDescent="0.15">
      <c r="A20" s="57">
        <f t="shared" si="0"/>
        <v>180</v>
      </c>
      <c r="B20" s="64">
        <v>42914</v>
      </c>
      <c r="C20" s="65" t="s">
        <v>83</v>
      </c>
      <c r="D20" s="65" t="s">
        <v>84</v>
      </c>
      <c r="E20" s="66">
        <v>4000</v>
      </c>
      <c r="F20" s="66">
        <v>0</v>
      </c>
      <c r="G20" s="66">
        <v>2500</v>
      </c>
      <c r="H20" s="66">
        <v>0</v>
      </c>
      <c r="I20" s="66">
        <v>6500</v>
      </c>
      <c r="K20" s="72"/>
    </row>
    <row r="21" spans="1:11" ht="28" x14ac:dyDescent="0.15">
      <c r="A21" s="57">
        <f t="shared" si="0"/>
        <v>179</v>
      </c>
      <c r="B21" s="64">
        <v>42816</v>
      </c>
      <c r="C21" s="65" t="s">
        <v>481</v>
      </c>
      <c r="D21" s="65" t="s">
        <v>482</v>
      </c>
      <c r="E21" s="66">
        <v>1000</v>
      </c>
      <c r="F21" s="66">
        <v>0</v>
      </c>
      <c r="G21" s="66">
        <v>0</v>
      </c>
      <c r="H21" s="66">
        <v>0</v>
      </c>
      <c r="I21" s="66">
        <v>1000</v>
      </c>
    </row>
    <row r="22" spans="1:11" ht="28" x14ac:dyDescent="0.15">
      <c r="A22" s="57">
        <f t="shared" si="0"/>
        <v>178</v>
      </c>
      <c r="B22" s="64">
        <v>42816</v>
      </c>
      <c r="C22" s="65" t="s">
        <v>483</v>
      </c>
      <c r="D22" s="65" t="s">
        <v>484</v>
      </c>
      <c r="E22" s="66">
        <v>3000</v>
      </c>
      <c r="F22" s="66">
        <v>0</v>
      </c>
      <c r="G22" s="66">
        <v>5000</v>
      </c>
      <c r="H22" s="66">
        <v>0</v>
      </c>
      <c r="I22" s="66">
        <v>8000</v>
      </c>
    </row>
    <row r="23" spans="1:11" ht="154" x14ac:dyDescent="0.15">
      <c r="A23" s="57">
        <f t="shared" si="0"/>
        <v>177</v>
      </c>
      <c r="B23" s="64">
        <v>42816</v>
      </c>
      <c r="C23" s="65" t="s">
        <v>485</v>
      </c>
      <c r="D23" s="65" t="s">
        <v>8</v>
      </c>
      <c r="E23" s="66">
        <v>3000</v>
      </c>
      <c r="F23" s="66">
        <v>0</v>
      </c>
      <c r="G23" s="66">
        <v>10000</v>
      </c>
      <c r="H23" s="66">
        <v>0</v>
      </c>
      <c r="I23" s="66">
        <v>8000</v>
      </c>
    </row>
    <row r="24" spans="1:11" ht="126" x14ac:dyDescent="0.15">
      <c r="A24" s="57">
        <f t="shared" si="0"/>
        <v>176</v>
      </c>
      <c r="B24" s="64">
        <v>42816</v>
      </c>
      <c r="C24" s="65" t="s">
        <v>9</v>
      </c>
      <c r="D24" s="65" t="s">
        <v>10</v>
      </c>
      <c r="E24" s="66">
        <v>3500</v>
      </c>
      <c r="F24" s="66">
        <v>0</v>
      </c>
      <c r="G24" s="66">
        <v>2500</v>
      </c>
      <c r="H24" s="66">
        <v>0</v>
      </c>
      <c r="I24" s="66">
        <v>6000</v>
      </c>
    </row>
    <row r="25" spans="1:11" ht="126" x14ac:dyDescent="0.15">
      <c r="A25" s="57">
        <f t="shared" si="0"/>
        <v>175</v>
      </c>
      <c r="B25" s="64">
        <v>42816</v>
      </c>
      <c r="C25" s="65" t="s">
        <v>431</v>
      </c>
      <c r="D25" s="65" t="s">
        <v>11</v>
      </c>
      <c r="E25" s="66">
        <v>3500</v>
      </c>
      <c r="F25" s="66">
        <v>0</v>
      </c>
      <c r="G25" s="66">
        <v>0</v>
      </c>
      <c r="H25" s="66">
        <v>0</v>
      </c>
      <c r="I25" s="66">
        <v>3500</v>
      </c>
    </row>
    <row r="26" spans="1:11" ht="154" x14ac:dyDescent="0.15">
      <c r="A26" s="57">
        <f t="shared" si="0"/>
        <v>174</v>
      </c>
      <c r="B26" s="64">
        <v>42816</v>
      </c>
      <c r="C26" s="65" t="s">
        <v>12</v>
      </c>
      <c r="D26" s="65" t="s">
        <v>13</v>
      </c>
      <c r="E26" s="66">
        <v>500</v>
      </c>
      <c r="F26" s="66">
        <v>0</v>
      </c>
      <c r="G26" s="66">
        <v>0</v>
      </c>
      <c r="H26" s="66">
        <v>0</v>
      </c>
      <c r="I26" s="66">
        <v>500</v>
      </c>
    </row>
    <row r="27" spans="1:11" ht="28" x14ac:dyDescent="0.15">
      <c r="A27" s="57">
        <f t="shared" si="0"/>
        <v>173</v>
      </c>
      <c r="B27" s="64">
        <v>42656</v>
      </c>
      <c r="C27" s="65" t="s">
        <v>452</v>
      </c>
      <c r="D27" s="65" t="s">
        <v>453</v>
      </c>
      <c r="E27" s="66">
        <v>3500</v>
      </c>
      <c r="F27" s="66">
        <v>0</v>
      </c>
      <c r="G27" s="66">
        <v>0</v>
      </c>
      <c r="H27" s="66">
        <v>0</v>
      </c>
      <c r="I27" s="66">
        <v>3500</v>
      </c>
    </row>
    <row r="28" spans="1:11" ht="28" x14ac:dyDescent="0.15">
      <c r="A28" s="57">
        <f t="shared" si="0"/>
        <v>172</v>
      </c>
      <c r="B28" s="64">
        <v>42656</v>
      </c>
      <c r="C28" s="65" t="s">
        <v>454</v>
      </c>
      <c r="D28" s="65" t="s">
        <v>230</v>
      </c>
      <c r="E28" s="66">
        <v>5000</v>
      </c>
      <c r="F28" s="66">
        <v>0</v>
      </c>
      <c r="G28" s="66">
        <v>0</v>
      </c>
      <c r="H28" s="66">
        <v>0</v>
      </c>
      <c r="I28" s="66">
        <v>5000</v>
      </c>
    </row>
    <row r="29" spans="1:11" ht="14" x14ac:dyDescent="0.15">
      <c r="A29" s="57">
        <f t="shared" si="0"/>
        <v>171</v>
      </c>
      <c r="B29" s="64">
        <v>42656</v>
      </c>
      <c r="C29" s="65" t="s">
        <v>455</v>
      </c>
      <c r="D29" s="65" t="s">
        <v>456</v>
      </c>
      <c r="E29" s="66">
        <v>4500</v>
      </c>
      <c r="F29" s="66">
        <v>0</v>
      </c>
      <c r="G29" s="66">
        <v>10000</v>
      </c>
      <c r="H29" s="66">
        <v>0</v>
      </c>
      <c r="I29" s="66">
        <v>14500</v>
      </c>
    </row>
    <row r="30" spans="1:11" ht="42" x14ac:dyDescent="0.15">
      <c r="A30" s="57">
        <f t="shared" si="0"/>
        <v>170</v>
      </c>
      <c r="B30" s="64">
        <v>42656</v>
      </c>
      <c r="C30" s="65" t="s">
        <v>457</v>
      </c>
      <c r="D30" s="65" t="s">
        <v>230</v>
      </c>
      <c r="E30" s="66">
        <v>4500</v>
      </c>
      <c r="F30" s="66">
        <v>7500</v>
      </c>
      <c r="G30" s="66">
        <v>0</v>
      </c>
      <c r="H30" s="66">
        <v>0</v>
      </c>
      <c r="I30" s="66">
        <v>12000</v>
      </c>
    </row>
    <row r="31" spans="1:11" ht="14" x14ac:dyDescent="0.15">
      <c r="A31" s="57">
        <f t="shared" si="0"/>
        <v>169</v>
      </c>
      <c r="B31" s="64">
        <v>42656</v>
      </c>
      <c r="C31" s="65" t="s">
        <v>458</v>
      </c>
      <c r="D31" s="65" t="s">
        <v>459</v>
      </c>
      <c r="E31" s="66">
        <v>2000</v>
      </c>
      <c r="F31" s="66">
        <v>0</v>
      </c>
      <c r="G31" s="66">
        <v>0</v>
      </c>
      <c r="H31" s="66">
        <v>0</v>
      </c>
      <c r="I31" s="66">
        <v>2000</v>
      </c>
    </row>
    <row r="32" spans="1:11" ht="14" x14ac:dyDescent="0.15">
      <c r="A32" s="57">
        <f t="shared" si="0"/>
        <v>168</v>
      </c>
      <c r="B32" s="64">
        <v>42656</v>
      </c>
      <c r="C32" s="65" t="s">
        <v>460</v>
      </c>
      <c r="D32" s="65" t="s">
        <v>461</v>
      </c>
      <c r="E32" s="66">
        <v>3000</v>
      </c>
      <c r="F32" s="66">
        <v>0</v>
      </c>
      <c r="G32" s="66">
        <v>0</v>
      </c>
      <c r="H32" s="66">
        <v>0</v>
      </c>
      <c r="I32" s="66">
        <v>3000</v>
      </c>
    </row>
    <row r="33" spans="1:9" ht="28" x14ac:dyDescent="0.15">
      <c r="A33" s="57">
        <f t="shared" si="0"/>
        <v>167</v>
      </c>
      <c r="B33" s="64">
        <v>42656</v>
      </c>
      <c r="C33" s="65" t="s">
        <v>462</v>
      </c>
      <c r="D33" s="65" t="s">
        <v>230</v>
      </c>
      <c r="E33" s="66">
        <v>5000</v>
      </c>
      <c r="F33" s="66">
        <v>7500</v>
      </c>
      <c r="G33" s="66">
        <v>0</v>
      </c>
      <c r="H33" s="66">
        <v>0</v>
      </c>
      <c r="I33" s="66">
        <v>12500</v>
      </c>
    </row>
    <row r="34" spans="1:9" ht="28" x14ac:dyDescent="0.15">
      <c r="A34" s="57">
        <f t="shared" si="0"/>
        <v>166</v>
      </c>
      <c r="B34" s="64">
        <v>42656</v>
      </c>
      <c r="C34" s="65" t="s">
        <v>463</v>
      </c>
      <c r="D34" s="65" t="s">
        <v>464</v>
      </c>
      <c r="E34" s="66">
        <v>5000</v>
      </c>
      <c r="F34" s="66">
        <v>0</v>
      </c>
      <c r="G34" s="66"/>
      <c r="H34" s="66">
        <v>5000</v>
      </c>
      <c r="I34" s="66">
        <v>10000</v>
      </c>
    </row>
    <row r="35" spans="1:9" ht="56" x14ac:dyDescent="0.15">
      <c r="A35" s="57">
        <f t="shared" si="0"/>
        <v>165</v>
      </c>
      <c r="B35" s="64">
        <v>42543</v>
      </c>
      <c r="C35" s="65" t="s">
        <v>448</v>
      </c>
      <c r="D35" s="65" t="s">
        <v>449</v>
      </c>
      <c r="E35" s="66">
        <v>2000</v>
      </c>
      <c r="F35" s="66">
        <v>0</v>
      </c>
      <c r="G35" s="66">
        <v>0</v>
      </c>
      <c r="H35" s="66">
        <v>0</v>
      </c>
      <c r="I35" s="66">
        <v>2000</v>
      </c>
    </row>
    <row r="36" spans="1:9" ht="14" x14ac:dyDescent="0.15">
      <c r="A36" s="57">
        <f t="shared" si="0"/>
        <v>164</v>
      </c>
      <c r="B36" s="64">
        <v>42543</v>
      </c>
      <c r="C36" s="65" t="s">
        <v>450</v>
      </c>
      <c r="D36" s="65" t="s">
        <v>230</v>
      </c>
      <c r="E36" s="66">
        <v>5000</v>
      </c>
      <c r="F36" s="66">
        <v>0</v>
      </c>
      <c r="G36" s="66">
        <v>10000</v>
      </c>
      <c r="H36" s="66">
        <v>0</v>
      </c>
      <c r="I36" s="66">
        <v>15000</v>
      </c>
    </row>
    <row r="37" spans="1:9" ht="28" x14ac:dyDescent="0.15">
      <c r="A37" s="57">
        <f t="shared" si="0"/>
        <v>163</v>
      </c>
      <c r="B37" s="64">
        <v>42543</v>
      </c>
      <c r="C37" s="65" t="s">
        <v>451</v>
      </c>
      <c r="D37" s="65" t="s">
        <v>438</v>
      </c>
      <c r="E37" s="66">
        <v>5000</v>
      </c>
      <c r="F37" s="66">
        <v>0</v>
      </c>
      <c r="G37" s="66">
        <v>0</v>
      </c>
      <c r="H37" s="66">
        <v>0</v>
      </c>
      <c r="I37" s="66">
        <v>5000</v>
      </c>
    </row>
    <row r="38" spans="1:9" ht="42" x14ac:dyDescent="0.15">
      <c r="A38" s="57">
        <f t="shared" si="0"/>
        <v>162</v>
      </c>
      <c r="B38" s="64">
        <v>42452</v>
      </c>
      <c r="C38" s="65" t="s">
        <v>431</v>
      </c>
      <c r="D38" s="65" t="s">
        <v>432</v>
      </c>
      <c r="E38" s="66">
        <v>2500</v>
      </c>
      <c r="F38" s="66">
        <v>0</v>
      </c>
      <c r="G38" s="66">
        <v>0</v>
      </c>
      <c r="H38" s="66">
        <v>0</v>
      </c>
      <c r="I38" s="66">
        <v>2500</v>
      </c>
    </row>
    <row r="39" spans="1:9" ht="14" x14ac:dyDescent="0.15">
      <c r="A39" s="57">
        <f t="shared" si="0"/>
        <v>161</v>
      </c>
      <c r="B39" s="64">
        <v>42452</v>
      </c>
      <c r="C39" s="65" t="s">
        <v>433</v>
      </c>
      <c r="D39" s="65" t="s">
        <v>434</v>
      </c>
      <c r="E39" s="66">
        <v>5000</v>
      </c>
      <c r="F39" s="66">
        <v>0</v>
      </c>
      <c r="G39" s="66">
        <v>0</v>
      </c>
      <c r="H39" s="66">
        <v>0</v>
      </c>
      <c r="I39" s="66">
        <v>5000</v>
      </c>
    </row>
    <row r="40" spans="1:9" ht="14" x14ac:dyDescent="0.15">
      <c r="A40" s="57">
        <f t="shared" si="0"/>
        <v>160</v>
      </c>
      <c r="B40" s="64">
        <v>42452</v>
      </c>
      <c r="C40" s="65" t="s">
        <v>435</v>
      </c>
      <c r="D40" s="65" t="s">
        <v>436</v>
      </c>
      <c r="E40" s="66">
        <v>3200</v>
      </c>
      <c r="F40" s="66">
        <v>0</v>
      </c>
      <c r="G40" s="66">
        <v>0</v>
      </c>
      <c r="H40" s="66">
        <v>0</v>
      </c>
      <c r="I40" s="66">
        <v>3200</v>
      </c>
    </row>
    <row r="41" spans="1:9" ht="14" x14ac:dyDescent="0.15">
      <c r="A41" s="57">
        <f t="shared" si="0"/>
        <v>159</v>
      </c>
      <c r="B41" s="64">
        <v>42452</v>
      </c>
      <c r="C41" s="65" t="s">
        <v>437</v>
      </c>
      <c r="D41" s="65" t="s">
        <v>438</v>
      </c>
      <c r="E41" s="66">
        <v>2500</v>
      </c>
      <c r="F41" s="66">
        <v>0</v>
      </c>
      <c r="G41" s="66">
        <v>0</v>
      </c>
      <c r="H41" s="66">
        <v>0</v>
      </c>
      <c r="I41" s="66">
        <v>2500</v>
      </c>
    </row>
    <row r="42" spans="1:9" ht="28" x14ac:dyDescent="0.15">
      <c r="A42" s="57">
        <f t="shared" si="0"/>
        <v>158</v>
      </c>
      <c r="B42" s="64">
        <v>42452</v>
      </c>
      <c r="C42" s="65" t="s">
        <v>439</v>
      </c>
      <c r="D42" s="65" t="s">
        <v>440</v>
      </c>
      <c r="E42" s="66">
        <v>5000</v>
      </c>
      <c r="F42" s="66">
        <v>0</v>
      </c>
      <c r="G42" s="66">
        <v>10000</v>
      </c>
      <c r="H42" s="66">
        <v>0</v>
      </c>
      <c r="I42" s="66">
        <v>5000</v>
      </c>
    </row>
    <row r="43" spans="1:9" ht="42" x14ac:dyDescent="0.15">
      <c r="A43" s="57">
        <f t="shared" si="0"/>
        <v>157</v>
      </c>
      <c r="B43" s="64">
        <v>42452</v>
      </c>
      <c r="C43" s="65" t="s">
        <v>441</v>
      </c>
      <c r="D43" s="65" t="s">
        <v>442</v>
      </c>
      <c r="E43" s="66">
        <v>1000</v>
      </c>
      <c r="F43" s="66">
        <v>0</v>
      </c>
      <c r="G43" s="66">
        <v>0</v>
      </c>
      <c r="H43" s="66">
        <v>0</v>
      </c>
      <c r="I43" s="66">
        <v>1000</v>
      </c>
    </row>
    <row r="44" spans="1:9" ht="56" x14ac:dyDescent="0.15">
      <c r="A44" s="57">
        <f t="shared" si="0"/>
        <v>156</v>
      </c>
      <c r="B44" s="64">
        <v>42452</v>
      </c>
      <c r="C44" s="65" t="s">
        <v>443</v>
      </c>
      <c r="D44" s="65" t="s">
        <v>444</v>
      </c>
      <c r="E44" s="66">
        <v>1200</v>
      </c>
      <c r="F44" s="66">
        <v>0</v>
      </c>
      <c r="G44" s="66">
        <v>0</v>
      </c>
      <c r="H44" s="66">
        <v>0</v>
      </c>
      <c r="I44" s="66">
        <v>1200</v>
      </c>
    </row>
    <row r="45" spans="1:9" ht="28" x14ac:dyDescent="0.15">
      <c r="A45" s="57">
        <f t="shared" si="0"/>
        <v>155</v>
      </c>
      <c r="B45" s="64">
        <v>42452</v>
      </c>
      <c r="C45" s="65" t="s">
        <v>445</v>
      </c>
      <c r="D45" s="65" t="s">
        <v>446</v>
      </c>
      <c r="E45" s="66">
        <v>500</v>
      </c>
      <c r="F45" s="66">
        <v>0</v>
      </c>
      <c r="G45" s="66">
        <v>0</v>
      </c>
      <c r="H45" s="66">
        <v>0</v>
      </c>
      <c r="I45" s="66">
        <v>500</v>
      </c>
    </row>
    <row r="46" spans="1:9" ht="14" x14ac:dyDescent="0.15">
      <c r="A46" s="57">
        <f t="shared" si="0"/>
        <v>154</v>
      </c>
      <c r="B46" s="64">
        <v>42452</v>
      </c>
      <c r="C46" s="65" t="s">
        <v>192</v>
      </c>
      <c r="D46" s="65" t="s">
        <v>447</v>
      </c>
      <c r="E46" s="66">
        <v>5000</v>
      </c>
      <c r="F46" s="66">
        <v>0</v>
      </c>
      <c r="G46" s="66">
        <v>0</v>
      </c>
      <c r="H46" s="66">
        <v>0</v>
      </c>
      <c r="I46" s="66">
        <v>5000</v>
      </c>
    </row>
    <row r="47" spans="1:9" ht="28" x14ac:dyDescent="0.15">
      <c r="A47" s="57">
        <f t="shared" si="0"/>
        <v>153</v>
      </c>
      <c r="B47" s="64">
        <v>42284</v>
      </c>
      <c r="C47" s="65" t="s">
        <v>423</v>
      </c>
      <c r="D47" s="65" t="s">
        <v>389</v>
      </c>
      <c r="E47" s="66">
        <v>0</v>
      </c>
      <c r="F47" s="66">
        <v>5000</v>
      </c>
      <c r="G47" s="66">
        <v>0</v>
      </c>
      <c r="H47" s="66">
        <v>0</v>
      </c>
      <c r="I47" s="66">
        <v>2550</v>
      </c>
    </row>
    <row r="48" spans="1:9" ht="112" x14ac:dyDescent="0.15">
      <c r="A48" s="57">
        <f t="shared" si="0"/>
        <v>152</v>
      </c>
      <c r="B48" s="64">
        <v>42284</v>
      </c>
      <c r="C48" s="65" t="s">
        <v>390</v>
      </c>
      <c r="D48" s="65" t="s">
        <v>391</v>
      </c>
      <c r="E48" s="66">
        <v>3300</v>
      </c>
      <c r="F48" s="66">
        <v>0</v>
      </c>
      <c r="G48" s="66">
        <v>0</v>
      </c>
      <c r="H48" s="66">
        <v>5000</v>
      </c>
      <c r="I48" s="66">
        <v>8300</v>
      </c>
    </row>
    <row r="49" spans="1:9" ht="112" x14ac:dyDescent="0.15">
      <c r="A49" s="57">
        <f t="shared" si="0"/>
        <v>151</v>
      </c>
      <c r="B49" s="64">
        <v>42284</v>
      </c>
      <c r="C49" s="65" t="s">
        <v>392</v>
      </c>
      <c r="D49" s="65" t="s">
        <v>393</v>
      </c>
      <c r="E49" s="66">
        <v>3950</v>
      </c>
      <c r="F49" s="66">
        <v>0</v>
      </c>
      <c r="G49" s="66">
        <v>0</v>
      </c>
      <c r="H49" s="66">
        <v>0</v>
      </c>
      <c r="I49" s="66">
        <v>3950</v>
      </c>
    </row>
    <row r="50" spans="1:9" ht="70" x14ac:dyDescent="0.15">
      <c r="A50" s="57">
        <f t="shared" si="0"/>
        <v>150</v>
      </c>
      <c r="B50" s="64">
        <v>42284</v>
      </c>
      <c r="C50" s="65" t="s">
        <v>394</v>
      </c>
      <c r="D50" s="65" t="s">
        <v>395</v>
      </c>
      <c r="E50" s="66">
        <v>4250</v>
      </c>
      <c r="F50" s="66">
        <v>0</v>
      </c>
      <c r="G50" s="66"/>
      <c r="H50" s="66">
        <v>5000</v>
      </c>
      <c r="I50" s="66">
        <v>9250</v>
      </c>
    </row>
    <row r="51" spans="1:9" ht="84" x14ac:dyDescent="0.15">
      <c r="A51" s="57">
        <f t="shared" si="0"/>
        <v>149</v>
      </c>
      <c r="B51" s="64">
        <v>42284</v>
      </c>
      <c r="C51" s="65" t="s">
        <v>396</v>
      </c>
      <c r="D51" s="65" t="s">
        <v>397</v>
      </c>
      <c r="E51" s="66">
        <v>4700</v>
      </c>
      <c r="F51" s="66">
        <v>0</v>
      </c>
      <c r="G51" s="66">
        <v>5000</v>
      </c>
      <c r="H51" s="66"/>
      <c r="I51" s="66">
        <v>9700</v>
      </c>
    </row>
    <row r="52" spans="1:9" ht="70" x14ac:dyDescent="0.15">
      <c r="A52" s="57">
        <f t="shared" si="0"/>
        <v>148</v>
      </c>
      <c r="B52" s="64">
        <v>42284</v>
      </c>
      <c r="C52" s="65" t="s">
        <v>398</v>
      </c>
      <c r="D52" s="65" t="s">
        <v>399</v>
      </c>
      <c r="E52" s="66">
        <v>1200</v>
      </c>
      <c r="F52" s="66">
        <v>0</v>
      </c>
      <c r="G52" s="66">
        <v>0</v>
      </c>
      <c r="H52" s="66" t="s">
        <v>400</v>
      </c>
      <c r="I52" s="66">
        <v>3275</v>
      </c>
    </row>
    <row r="53" spans="1:9" ht="126" x14ac:dyDescent="0.15">
      <c r="A53" s="57">
        <f t="shared" si="0"/>
        <v>147</v>
      </c>
      <c r="B53" s="64">
        <v>42284</v>
      </c>
      <c r="C53" s="65" t="s">
        <v>401</v>
      </c>
      <c r="D53" s="65" t="s">
        <v>402</v>
      </c>
      <c r="E53" s="66">
        <v>2900</v>
      </c>
      <c r="F53" s="66">
        <v>0</v>
      </c>
      <c r="G53" s="66">
        <v>2500</v>
      </c>
      <c r="I53" s="66">
        <v>5400</v>
      </c>
    </row>
    <row r="54" spans="1:9" ht="112" x14ac:dyDescent="0.15">
      <c r="A54" s="57">
        <f t="shared" si="0"/>
        <v>146</v>
      </c>
      <c r="B54" s="64">
        <v>42177</v>
      </c>
      <c r="C54" s="65" t="s">
        <v>225</v>
      </c>
      <c r="D54" s="65" t="s">
        <v>377</v>
      </c>
      <c r="E54" s="66">
        <v>3000</v>
      </c>
      <c r="F54" s="66">
        <v>0</v>
      </c>
      <c r="G54" s="66">
        <v>0</v>
      </c>
      <c r="H54" s="66">
        <v>0</v>
      </c>
      <c r="I54" s="66">
        <v>3000</v>
      </c>
    </row>
    <row r="55" spans="1:9" ht="70" x14ac:dyDescent="0.15">
      <c r="A55" s="57">
        <f t="shared" si="0"/>
        <v>145</v>
      </c>
      <c r="B55" s="64">
        <v>42177</v>
      </c>
      <c r="C55" s="65" t="s">
        <v>378</v>
      </c>
      <c r="D55" s="65" t="s">
        <v>379</v>
      </c>
      <c r="E55" s="66">
        <v>3000</v>
      </c>
      <c r="F55" s="66">
        <v>0</v>
      </c>
      <c r="G55" s="66">
        <v>0</v>
      </c>
      <c r="H55" s="66">
        <v>0</v>
      </c>
      <c r="I55" s="66">
        <v>3000</v>
      </c>
    </row>
    <row r="56" spans="1:9" ht="84" x14ac:dyDescent="0.15">
      <c r="A56" s="57">
        <f t="shared" si="0"/>
        <v>144</v>
      </c>
      <c r="B56" s="64">
        <v>42177</v>
      </c>
      <c r="C56" s="65" t="s">
        <v>380</v>
      </c>
      <c r="D56" s="65" t="s">
        <v>381</v>
      </c>
      <c r="E56" s="66">
        <v>5000</v>
      </c>
      <c r="F56" s="66">
        <v>0</v>
      </c>
      <c r="G56" s="66">
        <v>0</v>
      </c>
      <c r="H56" s="66">
        <v>0</v>
      </c>
      <c r="I56" s="66">
        <v>5000</v>
      </c>
    </row>
    <row r="57" spans="1:9" ht="56" x14ac:dyDescent="0.15">
      <c r="A57" s="57">
        <f t="shared" si="0"/>
        <v>143</v>
      </c>
      <c r="B57" s="64">
        <v>42177</v>
      </c>
      <c r="C57" s="65" t="s">
        <v>205</v>
      </c>
      <c r="D57" s="65" t="s">
        <v>382</v>
      </c>
      <c r="E57" s="66">
        <v>0</v>
      </c>
      <c r="F57" s="66">
        <v>5000</v>
      </c>
      <c r="G57" s="66">
        <v>0</v>
      </c>
      <c r="H57" s="66">
        <v>0</v>
      </c>
      <c r="I57" s="66">
        <v>5000</v>
      </c>
    </row>
    <row r="58" spans="1:9" ht="56" x14ac:dyDescent="0.15">
      <c r="A58" s="57">
        <f t="shared" si="0"/>
        <v>142</v>
      </c>
      <c r="B58" s="64">
        <v>42177</v>
      </c>
      <c r="C58" s="65" t="s">
        <v>383</v>
      </c>
      <c r="D58" s="65" t="s">
        <v>384</v>
      </c>
      <c r="E58" s="66">
        <v>4500</v>
      </c>
      <c r="F58" s="66">
        <v>0</v>
      </c>
      <c r="G58" s="66">
        <v>0</v>
      </c>
      <c r="H58" s="66">
        <v>0</v>
      </c>
      <c r="I58" s="66">
        <v>4500</v>
      </c>
    </row>
    <row r="59" spans="1:9" ht="70" x14ac:dyDescent="0.15">
      <c r="A59" s="57">
        <f t="shared" si="0"/>
        <v>141</v>
      </c>
      <c r="B59" s="64">
        <v>42177</v>
      </c>
      <c r="C59" s="65" t="s">
        <v>385</v>
      </c>
      <c r="D59" s="65" t="s">
        <v>386</v>
      </c>
      <c r="E59" s="66">
        <v>2000</v>
      </c>
      <c r="F59" s="66">
        <v>0</v>
      </c>
      <c r="G59" s="66">
        <v>0</v>
      </c>
      <c r="H59" s="66">
        <v>0</v>
      </c>
      <c r="I59" s="66">
        <v>2000</v>
      </c>
    </row>
    <row r="60" spans="1:9" ht="112" x14ac:dyDescent="0.15">
      <c r="A60" s="57">
        <f t="shared" si="0"/>
        <v>140</v>
      </c>
      <c r="B60" s="64">
        <v>42177</v>
      </c>
      <c r="C60" s="65" t="s">
        <v>387</v>
      </c>
      <c r="D60" s="65" t="s">
        <v>388</v>
      </c>
      <c r="E60" s="66">
        <v>0</v>
      </c>
      <c r="F60" s="66">
        <v>0</v>
      </c>
      <c r="G60" s="66">
        <v>0</v>
      </c>
      <c r="H60" s="66">
        <v>0</v>
      </c>
      <c r="I60" s="66">
        <v>0</v>
      </c>
    </row>
    <row r="61" spans="1:9" ht="42" x14ac:dyDescent="0.15">
      <c r="A61" s="57">
        <f t="shared" si="0"/>
        <v>139</v>
      </c>
      <c r="B61" s="64">
        <v>42083</v>
      </c>
      <c r="C61" s="65" t="s">
        <v>372</v>
      </c>
      <c r="D61" s="65" t="s">
        <v>373</v>
      </c>
      <c r="E61" s="66">
        <v>4000</v>
      </c>
      <c r="F61" s="66">
        <v>0</v>
      </c>
      <c r="G61" s="66">
        <v>0</v>
      </c>
      <c r="H61" s="66">
        <v>2500</v>
      </c>
      <c r="I61" s="66">
        <v>6500</v>
      </c>
    </row>
    <row r="62" spans="1:9" ht="84" x14ac:dyDescent="0.15">
      <c r="A62" s="57">
        <f t="shared" si="0"/>
        <v>138</v>
      </c>
      <c r="B62" s="64">
        <v>42083</v>
      </c>
      <c r="C62" s="65" t="s">
        <v>374</v>
      </c>
      <c r="D62" s="65" t="s">
        <v>375</v>
      </c>
      <c r="E62" s="66">
        <v>3000</v>
      </c>
      <c r="F62" s="66">
        <v>0</v>
      </c>
      <c r="G62" s="66">
        <v>0</v>
      </c>
      <c r="H62" s="66">
        <v>0</v>
      </c>
      <c r="I62" s="66">
        <v>3000</v>
      </c>
    </row>
    <row r="63" spans="1:9" ht="112" x14ac:dyDescent="0.15">
      <c r="A63" s="57">
        <f t="shared" si="0"/>
        <v>137</v>
      </c>
      <c r="B63" s="64">
        <v>42083</v>
      </c>
      <c r="C63" s="65" t="s">
        <v>421</v>
      </c>
      <c r="D63" s="65" t="s">
        <v>376</v>
      </c>
      <c r="E63" s="66">
        <v>4100</v>
      </c>
      <c r="F63" s="66">
        <v>0</v>
      </c>
      <c r="G63" s="66">
        <v>0</v>
      </c>
      <c r="H63" s="66">
        <v>5000</v>
      </c>
      <c r="I63" s="66">
        <v>9100</v>
      </c>
    </row>
    <row r="64" spans="1:9" ht="98" x14ac:dyDescent="0.15">
      <c r="A64" s="57">
        <f t="shared" si="0"/>
        <v>136</v>
      </c>
      <c r="B64" s="64">
        <v>41920</v>
      </c>
      <c r="C64" s="65" t="s">
        <v>359</v>
      </c>
      <c r="D64" s="65" t="s">
        <v>360</v>
      </c>
      <c r="E64" s="66">
        <v>4000</v>
      </c>
      <c r="F64" s="66">
        <v>0</v>
      </c>
      <c r="G64" s="66">
        <v>0</v>
      </c>
      <c r="H64" s="66">
        <v>0</v>
      </c>
      <c r="I64" s="66">
        <v>4000</v>
      </c>
    </row>
    <row r="65" spans="1:9" ht="84" x14ac:dyDescent="0.15">
      <c r="A65" s="57">
        <f t="shared" si="0"/>
        <v>135</v>
      </c>
      <c r="B65" s="64">
        <v>41920</v>
      </c>
      <c r="C65" s="65" t="s">
        <v>361</v>
      </c>
      <c r="D65" s="65" t="s">
        <v>362</v>
      </c>
      <c r="E65" s="66">
        <v>3000</v>
      </c>
      <c r="F65" s="66">
        <v>0</v>
      </c>
      <c r="G65" s="66">
        <v>0</v>
      </c>
      <c r="H65" s="66">
        <v>0</v>
      </c>
      <c r="I65" s="66">
        <v>3000</v>
      </c>
    </row>
    <row r="66" spans="1:9" ht="84" x14ac:dyDescent="0.15">
      <c r="A66" s="57">
        <f t="shared" si="0"/>
        <v>134</v>
      </c>
      <c r="B66" s="64">
        <v>41920</v>
      </c>
      <c r="C66" s="65" t="s">
        <v>363</v>
      </c>
      <c r="D66" s="65" t="s">
        <v>364</v>
      </c>
      <c r="E66" s="66">
        <v>2000</v>
      </c>
      <c r="F66" s="66">
        <v>0</v>
      </c>
      <c r="G66" s="66">
        <v>5000</v>
      </c>
      <c r="H66" s="66">
        <v>0</v>
      </c>
      <c r="I66" s="66">
        <v>7000</v>
      </c>
    </row>
    <row r="67" spans="1:9" ht="84" x14ac:dyDescent="0.15">
      <c r="A67" s="57">
        <f t="shared" si="0"/>
        <v>133</v>
      </c>
      <c r="B67" s="64">
        <v>41920</v>
      </c>
      <c r="C67" s="65" t="s">
        <v>366</v>
      </c>
      <c r="D67" s="65" t="s">
        <v>367</v>
      </c>
      <c r="E67" s="66">
        <v>3500</v>
      </c>
      <c r="F67" s="66">
        <v>0</v>
      </c>
      <c r="G67" s="66">
        <v>0</v>
      </c>
      <c r="H67" s="66">
        <v>0</v>
      </c>
      <c r="I67" s="66">
        <v>3500</v>
      </c>
    </row>
    <row r="68" spans="1:9" ht="84" x14ac:dyDescent="0.15">
      <c r="A68" s="57">
        <f t="shared" si="0"/>
        <v>132</v>
      </c>
      <c r="B68" s="64">
        <v>41920</v>
      </c>
      <c r="C68" s="65" t="s">
        <v>368</v>
      </c>
      <c r="D68" s="65" t="s">
        <v>369</v>
      </c>
      <c r="E68" s="66">
        <v>2000</v>
      </c>
      <c r="F68" s="66">
        <v>0</v>
      </c>
      <c r="G68" s="66">
        <v>0</v>
      </c>
      <c r="H68" s="66">
        <v>0</v>
      </c>
      <c r="I68" s="66">
        <v>2000</v>
      </c>
    </row>
    <row r="69" spans="1:9" ht="98" x14ac:dyDescent="0.15">
      <c r="A69" s="57">
        <f t="shared" si="0"/>
        <v>131</v>
      </c>
      <c r="B69" s="64">
        <v>41920</v>
      </c>
      <c r="C69" s="65" t="s">
        <v>370</v>
      </c>
      <c r="D69" s="65" t="s">
        <v>371</v>
      </c>
      <c r="E69" s="66">
        <v>3000</v>
      </c>
      <c r="F69" s="66">
        <v>0</v>
      </c>
      <c r="G69" s="66">
        <v>0</v>
      </c>
      <c r="H69" s="66">
        <v>0</v>
      </c>
      <c r="I69" s="66">
        <v>3000</v>
      </c>
    </row>
    <row r="70" spans="1:9" ht="84" x14ac:dyDescent="0.15">
      <c r="A70" s="57">
        <f t="shared" si="0"/>
        <v>130</v>
      </c>
      <c r="B70" s="64">
        <v>41789</v>
      </c>
      <c r="C70" s="65" t="s">
        <v>345</v>
      </c>
      <c r="D70" s="65" t="s">
        <v>346</v>
      </c>
      <c r="E70" s="66">
        <v>3000</v>
      </c>
      <c r="F70" s="66">
        <v>0</v>
      </c>
      <c r="G70" s="66">
        <v>0</v>
      </c>
      <c r="H70" s="66">
        <v>0</v>
      </c>
      <c r="I70" s="66">
        <v>3000</v>
      </c>
    </row>
    <row r="71" spans="1:9" ht="98" x14ac:dyDescent="0.15">
      <c r="A71" s="57">
        <f t="shared" ref="A71:A134" si="1">A70-1</f>
        <v>129</v>
      </c>
      <c r="B71" s="64">
        <v>41789</v>
      </c>
      <c r="C71" s="65" t="s">
        <v>347</v>
      </c>
      <c r="D71" s="65" t="s">
        <v>348</v>
      </c>
      <c r="E71" s="66">
        <v>3200</v>
      </c>
      <c r="F71" s="66">
        <v>0</v>
      </c>
      <c r="G71" s="66">
        <v>0</v>
      </c>
      <c r="H71" s="66">
        <v>0</v>
      </c>
      <c r="I71" s="66">
        <v>3200</v>
      </c>
    </row>
    <row r="72" spans="1:9" ht="98" x14ac:dyDescent="0.15">
      <c r="A72" s="57">
        <f t="shared" si="1"/>
        <v>128</v>
      </c>
      <c r="B72" s="64">
        <v>41789</v>
      </c>
      <c r="C72" s="65" t="s">
        <v>349</v>
      </c>
      <c r="D72" s="65" t="s">
        <v>350</v>
      </c>
      <c r="E72" s="66">
        <v>1000</v>
      </c>
      <c r="F72" s="66">
        <v>0</v>
      </c>
      <c r="G72" s="66">
        <v>2500</v>
      </c>
      <c r="H72" s="66">
        <v>0</v>
      </c>
      <c r="I72" s="66">
        <v>3500</v>
      </c>
    </row>
    <row r="73" spans="1:9" ht="98" x14ac:dyDescent="0.15">
      <c r="A73" s="57">
        <f t="shared" si="1"/>
        <v>127</v>
      </c>
      <c r="B73" s="64">
        <v>41789</v>
      </c>
      <c r="C73" s="65" t="s">
        <v>351</v>
      </c>
      <c r="D73" s="65" t="s">
        <v>352</v>
      </c>
      <c r="E73" s="66">
        <v>4600</v>
      </c>
      <c r="F73" s="66">
        <v>0</v>
      </c>
      <c r="G73" s="66">
        <v>0</v>
      </c>
      <c r="H73" s="66">
        <v>0</v>
      </c>
      <c r="I73" s="66">
        <v>4600</v>
      </c>
    </row>
    <row r="74" spans="1:9" ht="28" x14ac:dyDescent="0.15">
      <c r="A74" s="57">
        <f t="shared" si="1"/>
        <v>126</v>
      </c>
      <c r="B74" s="64">
        <v>41789</v>
      </c>
      <c r="C74" s="65" t="s">
        <v>353</v>
      </c>
      <c r="D74" s="65" t="s">
        <v>354</v>
      </c>
      <c r="E74" s="66">
        <v>1850</v>
      </c>
      <c r="F74" s="66">
        <v>0</v>
      </c>
      <c r="G74" s="66">
        <v>0</v>
      </c>
      <c r="H74" s="66">
        <v>0</v>
      </c>
      <c r="I74" s="66">
        <v>1850</v>
      </c>
    </row>
    <row r="75" spans="1:9" ht="84" x14ac:dyDescent="0.15">
      <c r="A75" s="57">
        <f t="shared" si="1"/>
        <v>125</v>
      </c>
      <c r="B75" s="64">
        <v>41789</v>
      </c>
      <c r="C75" s="65" t="s">
        <v>355</v>
      </c>
      <c r="D75" s="65" t="s">
        <v>356</v>
      </c>
      <c r="E75" s="66">
        <v>2500</v>
      </c>
      <c r="F75" s="66">
        <v>0</v>
      </c>
      <c r="G75" s="66">
        <v>0</v>
      </c>
      <c r="H75" s="66">
        <v>0</v>
      </c>
      <c r="I75" s="66">
        <v>2500</v>
      </c>
    </row>
    <row r="76" spans="1:9" ht="28" x14ac:dyDescent="0.15">
      <c r="A76" s="57">
        <f t="shared" si="1"/>
        <v>124</v>
      </c>
      <c r="B76" s="64">
        <v>41789</v>
      </c>
      <c r="C76" s="65" t="s">
        <v>357</v>
      </c>
      <c r="D76" s="65" t="s">
        <v>358</v>
      </c>
      <c r="E76" s="66">
        <v>5000</v>
      </c>
      <c r="F76" s="66">
        <v>0</v>
      </c>
      <c r="G76" s="66">
        <v>0</v>
      </c>
      <c r="H76" s="66">
        <v>0</v>
      </c>
      <c r="I76" s="66">
        <v>5000</v>
      </c>
    </row>
    <row r="77" spans="1:9" ht="42" x14ac:dyDescent="0.15">
      <c r="A77" s="57">
        <f t="shared" si="1"/>
        <v>123</v>
      </c>
      <c r="B77" s="64">
        <v>41706</v>
      </c>
      <c r="C77" s="65" t="s">
        <v>327</v>
      </c>
      <c r="D77" s="65" t="s">
        <v>328</v>
      </c>
      <c r="E77" s="66">
        <v>3500</v>
      </c>
      <c r="F77" s="66">
        <v>0</v>
      </c>
      <c r="G77" s="66">
        <v>0</v>
      </c>
      <c r="H77" s="66">
        <v>0</v>
      </c>
      <c r="I77" s="66">
        <v>3500</v>
      </c>
    </row>
    <row r="78" spans="1:9" ht="84" x14ac:dyDescent="0.15">
      <c r="A78" s="57">
        <f t="shared" si="1"/>
        <v>122</v>
      </c>
      <c r="B78" s="64">
        <v>41706</v>
      </c>
      <c r="C78" s="65" t="s">
        <v>329</v>
      </c>
      <c r="D78" s="65" t="s">
        <v>330</v>
      </c>
      <c r="E78" s="66">
        <v>4000</v>
      </c>
      <c r="F78" s="66">
        <v>0</v>
      </c>
      <c r="G78" s="66">
        <v>0</v>
      </c>
      <c r="H78" s="66">
        <v>0</v>
      </c>
      <c r="I78" s="66">
        <v>4000</v>
      </c>
    </row>
    <row r="79" spans="1:9" ht="84" x14ac:dyDescent="0.15">
      <c r="A79" s="57">
        <f t="shared" si="1"/>
        <v>121</v>
      </c>
      <c r="B79" s="64">
        <v>41706</v>
      </c>
      <c r="C79" s="65" t="s">
        <v>420</v>
      </c>
      <c r="D79" s="65" t="s">
        <v>338</v>
      </c>
      <c r="E79" s="66">
        <v>3000</v>
      </c>
      <c r="F79" s="66">
        <v>0</v>
      </c>
      <c r="G79" s="66">
        <v>0</v>
      </c>
      <c r="H79" s="66">
        <v>0</v>
      </c>
      <c r="I79" s="66">
        <v>3000</v>
      </c>
    </row>
    <row r="80" spans="1:9" ht="28" x14ac:dyDescent="0.15">
      <c r="A80" s="57">
        <f t="shared" si="1"/>
        <v>120</v>
      </c>
      <c r="B80" s="64">
        <v>41706</v>
      </c>
      <c r="C80" s="65" t="s">
        <v>339</v>
      </c>
      <c r="D80" s="65" t="s">
        <v>340</v>
      </c>
      <c r="E80" s="66">
        <v>5000</v>
      </c>
      <c r="F80" s="66">
        <v>0</v>
      </c>
      <c r="G80" s="66">
        <v>0</v>
      </c>
      <c r="H80" s="66">
        <v>0</v>
      </c>
      <c r="I80" s="66">
        <v>5000</v>
      </c>
    </row>
    <row r="81" spans="1:9" ht="28" x14ac:dyDescent="0.15">
      <c r="A81" s="57">
        <f t="shared" si="1"/>
        <v>119</v>
      </c>
      <c r="B81" s="64">
        <v>41706</v>
      </c>
      <c r="C81" s="65" t="s">
        <v>341</v>
      </c>
      <c r="D81" s="65" t="s">
        <v>342</v>
      </c>
      <c r="E81" s="66">
        <v>0</v>
      </c>
      <c r="F81" s="66">
        <v>0</v>
      </c>
      <c r="G81" s="66">
        <v>2500</v>
      </c>
      <c r="H81" s="66">
        <v>0</v>
      </c>
      <c r="I81" s="66">
        <v>2500</v>
      </c>
    </row>
    <row r="82" spans="1:9" ht="42" x14ac:dyDescent="0.15">
      <c r="A82" s="57">
        <f t="shared" si="1"/>
        <v>118</v>
      </c>
      <c r="B82" s="64">
        <v>41706</v>
      </c>
      <c r="C82" s="65" t="s">
        <v>343</v>
      </c>
      <c r="D82" s="65" t="s">
        <v>344</v>
      </c>
      <c r="E82" s="66">
        <v>3500</v>
      </c>
      <c r="F82" s="66">
        <v>0</v>
      </c>
      <c r="G82" s="66">
        <v>0</v>
      </c>
      <c r="H82" s="66">
        <v>0</v>
      </c>
      <c r="I82" s="66">
        <v>3500</v>
      </c>
    </row>
    <row r="83" spans="1:9" ht="84" x14ac:dyDescent="0.15">
      <c r="A83" s="57">
        <f t="shared" si="1"/>
        <v>117</v>
      </c>
      <c r="B83" s="64">
        <v>41556</v>
      </c>
      <c r="C83" s="65" t="s">
        <v>319</v>
      </c>
      <c r="D83" s="65" t="s">
        <v>320</v>
      </c>
      <c r="E83" s="66">
        <v>3000</v>
      </c>
      <c r="F83" s="66">
        <v>0</v>
      </c>
      <c r="G83" s="66">
        <v>0</v>
      </c>
      <c r="H83" s="66">
        <v>0</v>
      </c>
      <c r="I83" s="66">
        <v>3000</v>
      </c>
    </row>
    <row r="84" spans="1:9" ht="84" x14ac:dyDescent="0.15">
      <c r="A84" s="57">
        <f t="shared" si="1"/>
        <v>116</v>
      </c>
      <c r="B84" s="64">
        <v>41556</v>
      </c>
      <c r="C84" s="65" t="s">
        <v>200</v>
      </c>
      <c r="D84" s="65" t="s">
        <v>321</v>
      </c>
      <c r="E84" s="66">
        <v>2000</v>
      </c>
      <c r="F84" s="66">
        <v>0</v>
      </c>
      <c r="G84" s="66">
        <v>0</v>
      </c>
      <c r="H84" s="66">
        <v>0</v>
      </c>
      <c r="I84" s="66">
        <v>2000</v>
      </c>
    </row>
    <row r="85" spans="1:9" ht="84" x14ac:dyDescent="0.15">
      <c r="A85" s="57">
        <f t="shared" si="1"/>
        <v>115</v>
      </c>
      <c r="B85" s="64">
        <v>41556</v>
      </c>
      <c r="C85" s="65" t="s">
        <v>322</v>
      </c>
      <c r="D85" s="65" t="s">
        <v>323</v>
      </c>
      <c r="E85" s="66">
        <v>0</v>
      </c>
      <c r="F85" s="66">
        <v>0</v>
      </c>
      <c r="G85" s="66">
        <v>2500</v>
      </c>
      <c r="H85" s="66">
        <v>0</v>
      </c>
      <c r="I85" s="66">
        <v>2500</v>
      </c>
    </row>
    <row r="86" spans="1:9" ht="84" x14ac:dyDescent="0.15">
      <c r="A86" s="57">
        <f t="shared" si="1"/>
        <v>114</v>
      </c>
      <c r="B86" s="64">
        <v>41556</v>
      </c>
      <c r="C86" s="65" t="s">
        <v>324</v>
      </c>
      <c r="D86" s="65" t="s">
        <v>325</v>
      </c>
      <c r="E86" s="66">
        <v>2000</v>
      </c>
      <c r="F86" s="66">
        <v>0</v>
      </c>
      <c r="G86" s="66">
        <v>0</v>
      </c>
      <c r="H86" s="66">
        <v>0</v>
      </c>
      <c r="I86" s="66">
        <v>2000</v>
      </c>
    </row>
    <row r="87" spans="1:9" ht="28" x14ac:dyDescent="0.15">
      <c r="A87" s="57">
        <f t="shared" si="1"/>
        <v>113</v>
      </c>
      <c r="B87" s="64">
        <v>41556</v>
      </c>
      <c r="C87" s="65" t="s">
        <v>213</v>
      </c>
      <c r="D87" s="65" t="s">
        <v>326</v>
      </c>
      <c r="E87" s="66">
        <v>3000</v>
      </c>
      <c r="F87" s="66">
        <v>0</v>
      </c>
      <c r="G87" s="66">
        <v>0</v>
      </c>
      <c r="H87" s="66">
        <v>0</v>
      </c>
      <c r="I87" s="66">
        <v>3000</v>
      </c>
    </row>
    <row r="88" spans="1:9" ht="70" x14ac:dyDescent="0.15">
      <c r="A88" s="57">
        <f t="shared" si="1"/>
        <v>112</v>
      </c>
      <c r="B88" s="64">
        <v>41422</v>
      </c>
      <c r="C88" s="65" t="s">
        <v>309</v>
      </c>
      <c r="D88" s="65" t="s">
        <v>310</v>
      </c>
      <c r="E88" s="66">
        <v>4500</v>
      </c>
      <c r="F88" s="66">
        <v>0</v>
      </c>
      <c r="G88" s="66">
        <v>0</v>
      </c>
      <c r="H88" s="66">
        <v>0</v>
      </c>
      <c r="I88" s="66">
        <v>4500</v>
      </c>
    </row>
    <row r="89" spans="1:9" ht="126" x14ac:dyDescent="0.15">
      <c r="A89" s="57">
        <f t="shared" si="1"/>
        <v>111</v>
      </c>
      <c r="B89" s="64">
        <v>41422</v>
      </c>
      <c r="C89" s="65" t="s">
        <v>311</v>
      </c>
      <c r="D89" s="65" t="s">
        <v>312</v>
      </c>
      <c r="E89" s="66">
        <v>5000</v>
      </c>
      <c r="F89" s="66">
        <v>0</v>
      </c>
      <c r="G89" s="66">
        <v>0</v>
      </c>
      <c r="H89" s="66">
        <v>0</v>
      </c>
      <c r="I89" s="66">
        <v>5000</v>
      </c>
    </row>
    <row r="90" spans="1:9" ht="28" x14ac:dyDescent="0.15">
      <c r="A90" s="57">
        <f t="shared" si="1"/>
        <v>110</v>
      </c>
      <c r="B90" s="64">
        <v>41422</v>
      </c>
      <c r="C90" s="65" t="s">
        <v>313</v>
      </c>
      <c r="D90" s="65" t="s">
        <v>314</v>
      </c>
      <c r="E90" s="66">
        <v>500</v>
      </c>
      <c r="F90" s="66">
        <v>0</v>
      </c>
      <c r="G90" s="66">
        <v>2500</v>
      </c>
      <c r="H90" s="66">
        <v>0</v>
      </c>
      <c r="I90" s="66">
        <v>3000</v>
      </c>
    </row>
    <row r="91" spans="1:9" ht="84" x14ac:dyDescent="0.15">
      <c r="A91" s="57">
        <f t="shared" si="1"/>
        <v>109</v>
      </c>
      <c r="B91" s="64">
        <v>41422</v>
      </c>
      <c r="C91" s="65" t="s">
        <v>315</v>
      </c>
      <c r="D91" s="65" t="s">
        <v>316</v>
      </c>
      <c r="E91" s="66">
        <v>1000</v>
      </c>
      <c r="F91" s="66">
        <v>0</v>
      </c>
      <c r="G91" s="66">
        <v>2500</v>
      </c>
      <c r="H91" s="66">
        <v>0</v>
      </c>
      <c r="I91" s="66">
        <v>3500</v>
      </c>
    </row>
    <row r="92" spans="1:9" ht="98" x14ac:dyDescent="0.15">
      <c r="A92" s="57">
        <f t="shared" si="1"/>
        <v>108</v>
      </c>
      <c r="B92" s="64">
        <v>41422</v>
      </c>
      <c r="C92" s="65" t="s">
        <v>317</v>
      </c>
      <c r="D92" s="65" t="s">
        <v>318</v>
      </c>
      <c r="E92" s="66">
        <v>0</v>
      </c>
      <c r="F92" s="66">
        <v>0</v>
      </c>
      <c r="G92" s="66">
        <v>2500</v>
      </c>
      <c r="H92" s="66">
        <v>0</v>
      </c>
      <c r="I92" s="66">
        <v>2500</v>
      </c>
    </row>
    <row r="93" spans="1:9" ht="70" x14ac:dyDescent="0.15">
      <c r="A93" s="57">
        <f t="shared" si="1"/>
        <v>107</v>
      </c>
      <c r="B93" s="64">
        <v>41353</v>
      </c>
      <c r="C93" s="65" t="s">
        <v>219</v>
      </c>
      <c r="D93" s="65" t="s">
        <v>306</v>
      </c>
      <c r="E93" s="66">
        <v>4000</v>
      </c>
      <c r="F93" s="66">
        <v>0</v>
      </c>
      <c r="G93" s="66">
        <v>0</v>
      </c>
      <c r="H93" s="66">
        <v>0</v>
      </c>
      <c r="I93" s="66">
        <v>4000</v>
      </c>
    </row>
    <row r="94" spans="1:9" ht="84" x14ac:dyDescent="0.15">
      <c r="A94" s="57">
        <f t="shared" si="1"/>
        <v>106</v>
      </c>
      <c r="B94" s="64">
        <v>41353</v>
      </c>
      <c r="C94" s="65" t="s">
        <v>307</v>
      </c>
      <c r="D94" s="65" t="s">
        <v>308</v>
      </c>
      <c r="E94" s="66">
        <v>3000</v>
      </c>
      <c r="F94" s="66">
        <v>0</v>
      </c>
      <c r="G94" s="66">
        <v>0</v>
      </c>
      <c r="H94" s="66">
        <v>0</v>
      </c>
      <c r="I94" s="66">
        <v>3000</v>
      </c>
    </row>
    <row r="95" spans="1:9" ht="84" x14ac:dyDescent="0.15">
      <c r="A95" s="57">
        <f t="shared" si="1"/>
        <v>105</v>
      </c>
      <c r="B95" s="64">
        <v>41191</v>
      </c>
      <c r="C95" s="65" t="s">
        <v>290</v>
      </c>
      <c r="D95" s="65" t="s">
        <v>291</v>
      </c>
      <c r="E95" s="66">
        <v>3000</v>
      </c>
      <c r="F95" s="66">
        <v>0</v>
      </c>
      <c r="G95" s="66">
        <v>0</v>
      </c>
      <c r="H95" s="66">
        <v>0</v>
      </c>
      <c r="I95" s="66">
        <v>3000</v>
      </c>
    </row>
    <row r="96" spans="1:9" ht="140" x14ac:dyDescent="0.15">
      <c r="A96" s="57">
        <f t="shared" si="1"/>
        <v>104</v>
      </c>
      <c r="B96" s="64">
        <v>41191</v>
      </c>
      <c r="C96" s="65" t="s">
        <v>292</v>
      </c>
      <c r="D96" s="65" t="s">
        <v>293</v>
      </c>
      <c r="E96" s="66">
        <v>3500</v>
      </c>
      <c r="F96" s="66">
        <v>0</v>
      </c>
      <c r="G96" s="66">
        <v>0</v>
      </c>
      <c r="H96" s="66">
        <v>0</v>
      </c>
      <c r="I96" s="66">
        <v>3500</v>
      </c>
    </row>
    <row r="97" spans="1:11" ht="56" x14ac:dyDescent="0.15">
      <c r="A97" s="57">
        <f t="shared" si="1"/>
        <v>103</v>
      </c>
      <c r="B97" s="64">
        <v>41191</v>
      </c>
      <c r="C97" s="65" t="s">
        <v>294</v>
      </c>
      <c r="D97" s="65" t="s">
        <v>295</v>
      </c>
      <c r="E97" s="66">
        <v>2082</v>
      </c>
      <c r="F97" s="66">
        <v>0</v>
      </c>
      <c r="G97" s="66">
        <v>0</v>
      </c>
      <c r="H97" s="66">
        <v>0</v>
      </c>
      <c r="I97" s="66">
        <v>2082</v>
      </c>
    </row>
    <row r="98" spans="1:11" ht="84" x14ac:dyDescent="0.15">
      <c r="A98" s="57">
        <f t="shared" si="1"/>
        <v>102</v>
      </c>
      <c r="B98" s="64">
        <v>41191</v>
      </c>
      <c r="C98" s="65" t="s">
        <v>296</v>
      </c>
      <c r="D98" s="65" t="s">
        <v>297</v>
      </c>
      <c r="E98" s="66">
        <v>2000</v>
      </c>
      <c r="F98" s="66">
        <v>0</v>
      </c>
      <c r="G98" s="66">
        <v>0</v>
      </c>
      <c r="H98" s="66">
        <v>0</v>
      </c>
      <c r="I98" s="66">
        <v>2000</v>
      </c>
    </row>
    <row r="99" spans="1:11" ht="14" x14ac:dyDescent="0.15">
      <c r="A99" s="57">
        <f t="shared" si="1"/>
        <v>101</v>
      </c>
      <c r="B99" s="64">
        <v>41191</v>
      </c>
      <c r="C99" s="65" t="s">
        <v>298</v>
      </c>
      <c r="D99" s="65" t="s">
        <v>299</v>
      </c>
      <c r="E99" s="66">
        <v>2000</v>
      </c>
      <c r="F99" s="66">
        <v>0</v>
      </c>
      <c r="G99" s="66">
        <v>0</v>
      </c>
      <c r="H99" s="66">
        <v>0</v>
      </c>
      <c r="I99" s="66">
        <v>2000</v>
      </c>
    </row>
    <row r="100" spans="1:11" ht="70" x14ac:dyDescent="0.15">
      <c r="A100" s="57">
        <f t="shared" si="1"/>
        <v>100</v>
      </c>
      <c r="B100" s="64">
        <v>41191</v>
      </c>
      <c r="C100" s="65" t="s">
        <v>219</v>
      </c>
      <c r="D100" s="65" t="s">
        <v>300</v>
      </c>
      <c r="E100" s="66">
        <v>0</v>
      </c>
      <c r="F100" s="66">
        <v>0</v>
      </c>
      <c r="G100" s="66">
        <v>5000</v>
      </c>
      <c r="H100" s="66">
        <v>0</v>
      </c>
      <c r="I100" s="66">
        <v>5000</v>
      </c>
    </row>
    <row r="101" spans="1:11" ht="112" x14ac:dyDescent="0.15">
      <c r="A101" s="57">
        <f t="shared" si="1"/>
        <v>99</v>
      </c>
      <c r="B101" s="64">
        <v>41191</v>
      </c>
      <c r="C101" s="65" t="s">
        <v>301</v>
      </c>
      <c r="D101" s="65" t="s">
        <v>302</v>
      </c>
      <c r="E101" s="66">
        <v>3500</v>
      </c>
      <c r="F101" s="66">
        <v>0</v>
      </c>
      <c r="G101" s="66">
        <v>0</v>
      </c>
      <c r="H101" s="66">
        <v>0</v>
      </c>
      <c r="I101" s="66">
        <v>3500</v>
      </c>
    </row>
    <row r="102" spans="1:11" ht="56" x14ac:dyDescent="0.15">
      <c r="A102" s="57">
        <f t="shared" si="1"/>
        <v>98</v>
      </c>
      <c r="B102" s="64">
        <v>41191</v>
      </c>
      <c r="C102" s="65" t="s">
        <v>304</v>
      </c>
      <c r="D102" s="65" t="s">
        <v>305</v>
      </c>
      <c r="E102" s="66">
        <v>2500</v>
      </c>
      <c r="F102" s="66">
        <v>0</v>
      </c>
      <c r="G102" s="66">
        <v>0</v>
      </c>
      <c r="H102" s="66">
        <v>0</v>
      </c>
      <c r="I102" s="66">
        <v>2500</v>
      </c>
    </row>
    <row r="103" spans="1:11" ht="84" x14ac:dyDescent="0.15">
      <c r="A103" s="57">
        <f t="shared" si="1"/>
        <v>97</v>
      </c>
      <c r="B103" s="64">
        <v>41072</v>
      </c>
      <c r="C103" s="65" t="s">
        <v>281</v>
      </c>
      <c r="D103" s="65" t="s">
        <v>282</v>
      </c>
      <c r="E103" s="66">
        <v>2500</v>
      </c>
      <c r="F103" s="66">
        <v>0</v>
      </c>
      <c r="G103" s="66">
        <v>0</v>
      </c>
      <c r="H103" s="66">
        <v>0</v>
      </c>
      <c r="I103" s="66">
        <v>2500</v>
      </c>
    </row>
    <row r="104" spans="1:11" ht="84" x14ac:dyDescent="0.15">
      <c r="A104" s="57">
        <f t="shared" si="1"/>
        <v>96</v>
      </c>
      <c r="B104" s="64">
        <v>41072</v>
      </c>
      <c r="C104" s="65" t="s">
        <v>283</v>
      </c>
      <c r="D104" s="65" t="s">
        <v>284</v>
      </c>
      <c r="E104" s="66">
        <v>5000</v>
      </c>
      <c r="F104" s="66">
        <v>0</v>
      </c>
      <c r="G104" s="66">
        <v>0</v>
      </c>
      <c r="H104" s="66">
        <v>0</v>
      </c>
      <c r="I104" s="66">
        <v>5000</v>
      </c>
    </row>
    <row r="105" spans="1:11" ht="28" x14ac:dyDescent="0.15">
      <c r="A105" s="57">
        <f t="shared" si="1"/>
        <v>95</v>
      </c>
      <c r="B105" s="64">
        <v>41072</v>
      </c>
      <c r="C105" s="65" t="s">
        <v>285</v>
      </c>
      <c r="D105" s="65" t="s">
        <v>286</v>
      </c>
      <c r="E105" s="66">
        <v>1500</v>
      </c>
      <c r="F105" s="66">
        <v>0</v>
      </c>
      <c r="G105" s="66">
        <v>2500</v>
      </c>
      <c r="H105" s="66">
        <v>0</v>
      </c>
      <c r="I105" s="66">
        <v>4000</v>
      </c>
    </row>
    <row r="106" spans="1:11" ht="84" x14ac:dyDescent="0.15">
      <c r="A106" s="57">
        <f t="shared" si="1"/>
        <v>94</v>
      </c>
      <c r="B106" s="64">
        <v>41072</v>
      </c>
      <c r="C106" s="65" t="s">
        <v>270</v>
      </c>
      <c r="D106" s="65" t="s">
        <v>287</v>
      </c>
      <c r="E106" s="66">
        <v>4000</v>
      </c>
      <c r="F106" s="66">
        <v>0</v>
      </c>
      <c r="G106" s="66">
        <v>0</v>
      </c>
      <c r="H106" s="66">
        <v>0</v>
      </c>
      <c r="I106" s="66">
        <v>4000</v>
      </c>
    </row>
    <row r="107" spans="1:11" ht="84" x14ac:dyDescent="0.15">
      <c r="A107" s="57">
        <f t="shared" si="1"/>
        <v>93</v>
      </c>
      <c r="B107" s="64">
        <v>41072</v>
      </c>
      <c r="C107" s="65" t="s">
        <v>288</v>
      </c>
      <c r="D107" s="65" t="s">
        <v>289</v>
      </c>
      <c r="E107" s="66">
        <v>0</v>
      </c>
      <c r="F107" s="66">
        <v>0</v>
      </c>
      <c r="G107" s="66">
        <v>2500</v>
      </c>
      <c r="H107" s="66">
        <v>0</v>
      </c>
      <c r="I107" s="66">
        <v>2500</v>
      </c>
    </row>
    <row r="108" spans="1:11" ht="70" x14ac:dyDescent="0.15">
      <c r="A108" s="57">
        <f t="shared" si="1"/>
        <v>92</v>
      </c>
      <c r="B108" s="64">
        <v>40992</v>
      </c>
      <c r="C108" s="65" t="s">
        <v>279</v>
      </c>
      <c r="D108" s="65" t="s">
        <v>280</v>
      </c>
      <c r="E108" s="66">
        <v>1000</v>
      </c>
      <c r="F108" s="66">
        <v>0</v>
      </c>
      <c r="G108" s="66">
        <v>0</v>
      </c>
      <c r="H108" s="66">
        <v>0</v>
      </c>
      <c r="I108" s="66">
        <v>1000</v>
      </c>
    </row>
    <row r="109" spans="1:11" ht="42" x14ac:dyDescent="0.15">
      <c r="A109" s="57">
        <f t="shared" si="1"/>
        <v>91</v>
      </c>
      <c r="B109" s="64">
        <v>40991</v>
      </c>
      <c r="C109" s="65" t="s">
        <v>277</v>
      </c>
      <c r="D109" s="65" t="s">
        <v>278</v>
      </c>
      <c r="E109" s="66">
        <v>1500</v>
      </c>
      <c r="F109" s="66">
        <v>0</v>
      </c>
      <c r="G109" s="66">
        <v>2500</v>
      </c>
      <c r="H109" s="66">
        <v>0</v>
      </c>
      <c r="I109" s="66">
        <v>4000</v>
      </c>
    </row>
    <row r="110" spans="1:11" ht="218.25" customHeight="1" x14ac:dyDescent="0.15">
      <c r="A110" s="57">
        <f t="shared" si="1"/>
        <v>90</v>
      </c>
      <c r="B110" s="64">
        <v>40990</v>
      </c>
      <c r="C110" s="65" t="s">
        <v>28</v>
      </c>
      <c r="D110" s="65" t="s">
        <v>30</v>
      </c>
      <c r="E110" s="66">
        <v>6000</v>
      </c>
      <c r="F110" s="66"/>
      <c r="G110" s="66">
        <v>0</v>
      </c>
      <c r="H110" s="66">
        <v>0</v>
      </c>
      <c r="I110" s="66">
        <v>6000</v>
      </c>
      <c r="K110" s="71">
        <v>3000</v>
      </c>
    </row>
    <row r="111" spans="1:11" ht="28" x14ac:dyDescent="0.15">
      <c r="A111" s="57">
        <f t="shared" si="1"/>
        <v>89</v>
      </c>
      <c r="B111" s="64">
        <v>40989</v>
      </c>
      <c r="C111" s="65" t="s">
        <v>273</v>
      </c>
      <c r="D111" s="65" t="s">
        <v>274</v>
      </c>
      <c r="E111" s="66">
        <v>950</v>
      </c>
      <c r="F111" s="66">
        <v>0</v>
      </c>
      <c r="G111" s="66">
        <v>0</v>
      </c>
      <c r="H111" s="66">
        <v>0</v>
      </c>
      <c r="I111" s="66">
        <v>950</v>
      </c>
    </row>
    <row r="112" spans="1:11" ht="42" x14ac:dyDescent="0.15">
      <c r="A112" s="57">
        <f t="shared" si="1"/>
        <v>88</v>
      </c>
      <c r="B112" s="64">
        <v>40828</v>
      </c>
      <c r="C112" s="65" t="s">
        <v>261</v>
      </c>
      <c r="D112" s="65" t="s">
        <v>262</v>
      </c>
      <c r="E112" s="66">
        <v>0</v>
      </c>
      <c r="F112" s="66">
        <v>0</v>
      </c>
      <c r="G112" s="66">
        <v>2500</v>
      </c>
      <c r="H112" s="66">
        <v>0</v>
      </c>
      <c r="I112" s="66">
        <v>2500</v>
      </c>
    </row>
    <row r="113" spans="1:9" ht="14" x14ac:dyDescent="0.15">
      <c r="A113" s="57">
        <f t="shared" si="1"/>
        <v>87</v>
      </c>
      <c r="B113" s="64">
        <v>40828</v>
      </c>
      <c r="C113" s="65" t="s">
        <v>225</v>
      </c>
      <c r="D113" s="65" t="s">
        <v>263</v>
      </c>
      <c r="E113" s="66">
        <v>2500</v>
      </c>
      <c r="F113" s="66">
        <v>0</v>
      </c>
      <c r="G113" s="66">
        <v>0</v>
      </c>
      <c r="H113" s="66">
        <v>0</v>
      </c>
      <c r="I113" s="66">
        <v>2500</v>
      </c>
    </row>
    <row r="114" spans="1:9" ht="98" x14ac:dyDescent="0.15">
      <c r="A114" s="57">
        <f t="shared" si="1"/>
        <v>86</v>
      </c>
      <c r="B114" s="64">
        <v>40828</v>
      </c>
      <c r="C114" s="65" t="s">
        <v>264</v>
      </c>
      <c r="D114" s="65" t="s">
        <v>265</v>
      </c>
      <c r="E114" s="66">
        <v>5000</v>
      </c>
      <c r="F114" s="66">
        <v>0</v>
      </c>
      <c r="G114" s="66">
        <v>0</v>
      </c>
      <c r="H114" s="66">
        <v>0</v>
      </c>
      <c r="I114" s="66">
        <v>5000</v>
      </c>
    </row>
    <row r="115" spans="1:9" ht="84" x14ac:dyDescent="0.15">
      <c r="A115" s="57">
        <f t="shared" si="1"/>
        <v>85</v>
      </c>
      <c r="B115" s="64">
        <v>40828</v>
      </c>
      <c r="C115" s="65" t="s">
        <v>266</v>
      </c>
      <c r="D115" s="65" t="s">
        <v>267</v>
      </c>
      <c r="E115" s="66">
        <v>0</v>
      </c>
      <c r="F115" s="66">
        <v>0</v>
      </c>
      <c r="G115" s="66">
        <v>2500</v>
      </c>
      <c r="H115" s="66">
        <v>0</v>
      </c>
      <c r="I115" s="66">
        <v>2500</v>
      </c>
    </row>
    <row r="116" spans="1:9" ht="28" x14ac:dyDescent="0.15">
      <c r="A116" s="57">
        <f t="shared" si="1"/>
        <v>84</v>
      </c>
      <c r="B116" s="64">
        <v>40828</v>
      </c>
      <c r="C116" s="65" t="s">
        <v>268</v>
      </c>
      <c r="D116" s="65" t="s">
        <v>269</v>
      </c>
      <c r="E116" s="66">
        <v>5000</v>
      </c>
      <c r="F116" s="66">
        <v>0</v>
      </c>
      <c r="G116" s="66">
        <v>0</v>
      </c>
      <c r="H116" s="66">
        <v>0</v>
      </c>
      <c r="I116" s="66">
        <v>5000</v>
      </c>
    </row>
    <row r="117" spans="1:9" ht="84" x14ac:dyDescent="0.15">
      <c r="A117" s="57">
        <f t="shared" si="1"/>
        <v>83</v>
      </c>
      <c r="B117" s="64">
        <v>40828</v>
      </c>
      <c r="C117" s="65" t="s">
        <v>31</v>
      </c>
      <c r="D117" s="65" t="s">
        <v>271</v>
      </c>
      <c r="E117" s="66">
        <v>6000</v>
      </c>
      <c r="F117" s="66"/>
      <c r="G117" s="66">
        <v>0</v>
      </c>
      <c r="H117" s="66">
        <v>0</v>
      </c>
      <c r="I117" s="66">
        <v>6000</v>
      </c>
    </row>
    <row r="118" spans="1:9" ht="42" x14ac:dyDescent="0.15">
      <c r="A118" s="57">
        <f t="shared" si="1"/>
        <v>82</v>
      </c>
      <c r="B118" s="64">
        <v>40828</v>
      </c>
      <c r="C118" s="65" t="s">
        <v>272</v>
      </c>
      <c r="D118" s="65" t="s">
        <v>262</v>
      </c>
      <c r="E118" s="66">
        <v>0</v>
      </c>
      <c r="F118" s="66">
        <v>0</v>
      </c>
      <c r="G118" s="66">
        <v>2500</v>
      </c>
      <c r="H118" s="66">
        <v>0</v>
      </c>
      <c r="I118" s="66">
        <v>2500</v>
      </c>
    </row>
    <row r="119" spans="1:9" ht="84" x14ac:dyDescent="0.15">
      <c r="A119" s="57">
        <f t="shared" si="1"/>
        <v>81</v>
      </c>
      <c r="B119" s="64">
        <v>40707</v>
      </c>
      <c r="C119" s="65" t="s">
        <v>257</v>
      </c>
      <c r="D119" s="65" t="s">
        <v>258</v>
      </c>
      <c r="E119" s="66">
        <v>2000</v>
      </c>
      <c r="F119" s="66">
        <v>0</v>
      </c>
      <c r="G119" s="66">
        <v>0</v>
      </c>
      <c r="H119" s="66">
        <v>0</v>
      </c>
      <c r="I119" s="66">
        <v>2000</v>
      </c>
    </row>
    <row r="120" spans="1:9" ht="84" x14ac:dyDescent="0.15">
      <c r="A120" s="57">
        <f t="shared" si="1"/>
        <v>80</v>
      </c>
      <c r="B120" s="64">
        <v>40707</v>
      </c>
      <c r="C120" s="65" t="s">
        <v>259</v>
      </c>
      <c r="D120" s="65" t="s">
        <v>260</v>
      </c>
      <c r="E120" s="66">
        <v>2500</v>
      </c>
      <c r="F120" s="66">
        <v>0</v>
      </c>
      <c r="G120" s="66">
        <v>0</v>
      </c>
      <c r="H120" s="66">
        <v>0</v>
      </c>
      <c r="I120" s="66">
        <v>2500</v>
      </c>
    </row>
    <row r="121" spans="1:9" ht="70" x14ac:dyDescent="0.15">
      <c r="A121" s="57">
        <f t="shared" si="1"/>
        <v>79</v>
      </c>
      <c r="B121" s="64">
        <v>40632</v>
      </c>
      <c r="C121" s="65" t="s">
        <v>239</v>
      </c>
      <c r="D121" s="65" t="s">
        <v>240</v>
      </c>
      <c r="E121" s="66">
        <v>2500</v>
      </c>
      <c r="F121" s="66">
        <v>0</v>
      </c>
      <c r="G121" s="66">
        <v>0</v>
      </c>
      <c r="H121" s="66">
        <v>0</v>
      </c>
      <c r="I121" s="66">
        <v>2500</v>
      </c>
    </row>
    <row r="122" spans="1:9" ht="84" x14ac:dyDescent="0.15">
      <c r="A122" s="57">
        <f t="shared" si="1"/>
        <v>78</v>
      </c>
      <c r="B122" s="64">
        <v>40632</v>
      </c>
      <c r="C122" s="65" t="s">
        <v>241</v>
      </c>
      <c r="D122" s="65" t="s">
        <v>242</v>
      </c>
      <c r="E122" s="66">
        <v>1000</v>
      </c>
      <c r="F122" s="66">
        <v>0</v>
      </c>
      <c r="G122" s="66">
        <v>0</v>
      </c>
      <c r="H122" s="66">
        <v>0</v>
      </c>
      <c r="I122" s="66">
        <v>1000</v>
      </c>
    </row>
    <row r="123" spans="1:9" ht="84" x14ac:dyDescent="0.15">
      <c r="A123" s="57">
        <f t="shared" si="1"/>
        <v>77</v>
      </c>
      <c r="B123" s="64">
        <v>40632</v>
      </c>
      <c r="C123" s="65" t="s">
        <v>243</v>
      </c>
      <c r="D123" s="65" t="s">
        <v>244</v>
      </c>
      <c r="E123" s="66">
        <v>0</v>
      </c>
      <c r="F123" s="66">
        <v>0</v>
      </c>
      <c r="G123" s="66">
        <v>2500</v>
      </c>
      <c r="H123" s="66">
        <v>0</v>
      </c>
      <c r="I123" s="66">
        <v>2500</v>
      </c>
    </row>
    <row r="124" spans="1:9" ht="28" x14ac:dyDescent="0.15">
      <c r="A124" s="57">
        <f t="shared" si="1"/>
        <v>76</v>
      </c>
      <c r="B124" s="64">
        <v>40632</v>
      </c>
      <c r="C124" s="65" t="s">
        <v>245</v>
      </c>
      <c r="D124" s="65" t="s">
        <v>246</v>
      </c>
      <c r="E124" s="66">
        <v>4000</v>
      </c>
      <c r="F124" s="66">
        <v>0</v>
      </c>
      <c r="G124" s="66">
        <v>0</v>
      </c>
      <c r="H124" s="66">
        <v>0</v>
      </c>
      <c r="I124" s="66">
        <v>4000</v>
      </c>
    </row>
    <row r="125" spans="1:9" ht="56" x14ac:dyDescent="0.15">
      <c r="A125" s="57">
        <f t="shared" si="1"/>
        <v>75</v>
      </c>
      <c r="B125" s="64">
        <v>40632</v>
      </c>
      <c r="C125" s="65" t="s">
        <v>247</v>
      </c>
      <c r="D125" s="65" t="s">
        <v>248</v>
      </c>
      <c r="E125" s="66">
        <v>2000</v>
      </c>
      <c r="F125" s="66">
        <v>0</v>
      </c>
      <c r="G125" s="66">
        <v>0</v>
      </c>
      <c r="H125" s="66">
        <v>0</v>
      </c>
      <c r="I125" s="66">
        <v>2000</v>
      </c>
    </row>
    <row r="126" spans="1:9" ht="28" x14ac:dyDescent="0.15">
      <c r="A126" s="57">
        <f t="shared" si="1"/>
        <v>74</v>
      </c>
      <c r="B126" s="64">
        <v>40632</v>
      </c>
      <c r="C126" s="65" t="s">
        <v>249</v>
      </c>
      <c r="D126" s="65" t="s">
        <v>250</v>
      </c>
      <c r="E126" s="66">
        <v>0</v>
      </c>
      <c r="F126" s="66">
        <v>0</v>
      </c>
      <c r="G126" s="66">
        <v>2500</v>
      </c>
      <c r="H126" s="66">
        <v>0</v>
      </c>
      <c r="I126" s="66">
        <v>2500</v>
      </c>
    </row>
    <row r="127" spans="1:9" ht="84" x14ac:dyDescent="0.15">
      <c r="A127" s="57">
        <f t="shared" si="1"/>
        <v>73</v>
      </c>
      <c r="B127" s="64">
        <v>40632</v>
      </c>
      <c r="C127" s="65" t="s">
        <v>251</v>
      </c>
      <c r="D127" s="65" t="s">
        <v>252</v>
      </c>
      <c r="E127" s="66">
        <v>2000</v>
      </c>
      <c r="F127" s="66">
        <v>0</v>
      </c>
      <c r="G127" s="66">
        <v>0</v>
      </c>
      <c r="H127" s="66">
        <v>0</v>
      </c>
      <c r="I127" s="66">
        <v>2000</v>
      </c>
    </row>
    <row r="128" spans="1:9" ht="84" x14ac:dyDescent="0.15">
      <c r="A128" s="57">
        <f t="shared" si="1"/>
        <v>72</v>
      </c>
      <c r="B128" s="64">
        <v>40632</v>
      </c>
      <c r="C128" s="65" t="s">
        <v>253</v>
      </c>
      <c r="D128" s="65" t="s">
        <v>254</v>
      </c>
      <c r="E128" s="66">
        <v>0</v>
      </c>
      <c r="F128" s="66">
        <v>0</v>
      </c>
      <c r="G128" s="66">
        <v>2500</v>
      </c>
      <c r="H128" s="66">
        <v>0</v>
      </c>
      <c r="I128" s="66">
        <v>2500</v>
      </c>
    </row>
    <row r="129" spans="1:11" ht="28" x14ac:dyDescent="0.15">
      <c r="A129" s="57">
        <f t="shared" si="1"/>
        <v>71</v>
      </c>
      <c r="B129" s="64">
        <v>40632</v>
      </c>
      <c r="C129" s="65" t="s">
        <v>106</v>
      </c>
      <c r="D129" s="65" t="s">
        <v>255</v>
      </c>
      <c r="E129" s="66">
        <v>4000</v>
      </c>
      <c r="F129" s="66">
        <v>0</v>
      </c>
      <c r="G129" s="66">
        <v>0</v>
      </c>
      <c r="H129" s="66">
        <v>0</v>
      </c>
      <c r="I129" s="66">
        <v>4000</v>
      </c>
    </row>
    <row r="130" spans="1:11" ht="112" x14ac:dyDescent="0.15">
      <c r="A130" s="57">
        <f t="shared" si="1"/>
        <v>70</v>
      </c>
      <c r="B130" s="64">
        <v>40632</v>
      </c>
      <c r="C130" s="65" t="s">
        <v>213</v>
      </c>
      <c r="D130" s="65" t="s">
        <v>256</v>
      </c>
      <c r="E130" s="66">
        <v>0</v>
      </c>
      <c r="F130" s="66">
        <v>0</v>
      </c>
      <c r="G130" s="66">
        <v>2500</v>
      </c>
      <c r="H130" s="66">
        <v>0</v>
      </c>
      <c r="I130" s="66">
        <v>2500</v>
      </c>
    </row>
    <row r="131" spans="1:11" ht="42" x14ac:dyDescent="0.15">
      <c r="A131" s="57">
        <f t="shared" si="1"/>
        <v>69</v>
      </c>
      <c r="B131" s="64">
        <v>40465</v>
      </c>
      <c r="C131" s="65" t="s">
        <v>225</v>
      </c>
      <c r="D131" s="65" t="s">
        <v>226</v>
      </c>
      <c r="E131" s="66">
        <v>1000</v>
      </c>
      <c r="F131" s="66">
        <v>0</v>
      </c>
      <c r="G131" s="66">
        <v>0</v>
      </c>
      <c r="H131" s="66">
        <v>0</v>
      </c>
      <c r="I131" s="66">
        <v>1000</v>
      </c>
    </row>
    <row r="132" spans="1:11" ht="60" customHeight="1" x14ac:dyDescent="0.15">
      <c r="A132" s="57">
        <f t="shared" si="1"/>
        <v>68</v>
      </c>
      <c r="B132" s="64">
        <v>40465</v>
      </c>
      <c r="C132" s="65" t="s">
        <v>32</v>
      </c>
      <c r="D132" s="65" t="s">
        <v>228</v>
      </c>
      <c r="E132" s="66">
        <v>10000</v>
      </c>
      <c r="F132" s="66"/>
      <c r="G132" s="66">
        <v>0</v>
      </c>
      <c r="H132" s="66">
        <v>0</v>
      </c>
      <c r="I132" s="66">
        <v>10000</v>
      </c>
      <c r="K132" s="71">
        <v>5000</v>
      </c>
    </row>
    <row r="133" spans="1:11" ht="14" x14ac:dyDescent="0.15">
      <c r="A133" s="57">
        <f t="shared" si="1"/>
        <v>67</v>
      </c>
      <c r="B133" s="64">
        <v>40465</v>
      </c>
      <c r="C133" s="65" t="s">
        <v>229</v>
      </c>
      <c r="D133" s="65" t="s">
        <v>230</v>
      </c>
      <c r="E133" s="66">
        <v>3500</v>
      </c>
      <c r="F133" s="66">
        <v>0</v>
      </c>
      <c r="G133" s="66">
        <v>0</v>
      </c>
      <c r="H133" s="66">
        <v>0</v>
      </c>
      <c r="I133" s="66">
        <v>3500</v>
      </c>
    </row>
    <row r="134" spans="1:11" ht="56.25" customHeight="1" x14ac:dyDescent="0.15">
      <c r="A134" s="57">
        <f t="shared" si="1"/>
        <v>66</v>
      </c>
      <c r="B134" s="64">
        <v>40465</v>
      </c>
      <c r="C134" s="65" t="s">
        <v>33</v>
      </c>
      <c r="D134" s="65" t="s">
        <v>228</v>
      </c>
      <c r="E134" s="66">
        <v>10000</v>
      </c>
      <c r="F134" s="66"/>
      <c r="G134" s="66">
        <v>0</v>
      </c>
      <c r="H134" s="66">
        <v>0</v>
      </c>
      <c r="I134" s="66">
        <v>10000</v>
      </c>
    </row>
    <row r="135" spans="1:11" ht="28" x14ac:dyDescent="0.15">
      <c r="A135" s="57">
        <f t="shared" ref="A135:A198" si="2">A134-1</f>
        <v>65</v>
      </c>
      <c r="B135" s="64">
        <v>40465</v>
      </c>
      <c r="C135" s="65" t="s">
        <v>232</v>
      </c>
      <c r="D135" s="65" t="s">
        <v>233</v>
      </c>
      <c r="E135" s="66">
        <v>250</v>
      </c>
      <c r="F135" s="66">
        <v>0</v>
      </c>
      <c r="G135" s="66">
        <v>0</v>
      </c>
      <c r="H135" s="66">
        <v>0</v>
      </c>
      <c r="I135" s="66">
        <v>250</v>
      </c>
    </row>
    <row r="136" spans="1:11" ht="14" x14ac:dyDescent="0.15">
      <c r="A136" s="57">
        <f t="shared" si="2"/>
        <v>64</v>
      </c>
      <c r="B136" s="64">
        <v>40465</v>
      </c>
      <c r="C136" s="65" t="s">
        <v>234</v>
      </c>
      <c r="D136" s="65" t="s">
        <v>228</v>
      </c>
      <c r="E136" s="66">
        <v>5000</v>
      </c>
      <c r="F136" s="66">
        <v>0</v>
      </c>
      <c r="G136" s="66">
        <v>0</v>
      </c>
      <c r="H136" s="66">
        <v>0</v>
      </c>
      <c r="I136" s="66">
        <v>5000</v>
      </c>
    </row>
    <row r="137" spans="1:11" ht="28" x14ac:dyDescent="0.15">
      <c r="A137" s="57">
        <f t="shared" si="2"/>
        <v>63</v>
      </c>
      <c r="B137" s="64">
        <v>40465</v>
      </c>
      <c r="C137" s="65" t="s">
        <v>235</v>
      </c>
      <c r="D137" s="65" t="s">
        <v>236</v>
      </c>
      <c r="E137" s="66">
        <v>2000</v>
      </c>
      <c r="F137" s="66">
        <v>0</v>
      </c>
      <c r="G137" s="66">
        <v>0</v>
      </c>
      <c r="H137" s="66">
        <v>0</v>
      </c>
      <c r="I137" s="66">
        <v>2000</v>
      </c>
    </row>
    <row r="138" spans="1:11" ht="112" x14ac:dyDescent="0.15">
      <c r="A138" s="57">
        <f t="shared" si="2"/>
        <v>62</v>
      </c>
      <c r="B138" s="64">
        <v>40465</v>
      </c>
      <c r="C138" s="65" t="s">
        <v>34</v>
      </c>
      <c r="D138" s="65" t="s">
        <v>238</v>
      </c>
      <c r="E138" s="66">
        <v>6000</v>
      </c>
      <c r="F138" s="66"/>
      <c r="G138" s="66">
        <v>0</v>
      </c>
      <c r="H138" s="66">
        <v>0</v>
      </c>
      <c r="I138" s="66">
        <v>6000</v>
      </c>
      <c r="K138" s="71">
        <v>3000</v>
      </c>
    </row>
    <row r="139" spans="1:11" ht="28" x14ac:dyDescent="0.15">
      <c r="A139" s="57">
        <f t="shared" si="2"/>
        <v>61</v>
      </c>
      <c r="B139" s="64">
        <v>40343</v>
      </c>
      <c r="C139" s="65" t="s">
        <v>215</v>
      </c>
      <c r="D139" s="65" t="s">
        <v>216</v>
      </c>
      <c r="E139" s="66">
        <v>2000</v>
      </c>
      <c r="F139" s="66">
        <v>0</v>
      </c>
      <c r="G139" s="66">
        <v>0</v>
      </c>
      <c r="H139" s="66">
        <v>0</v>
      </c>
      <c r="I139" s="66">
        <v>2000</v>
      </c>
    </row>
    <row r="140" spans="1:11" ht="70" x14ac:dyDescent="0.15">
      <c r="A140" s="57">
        <f t="shared" si="2"/>
        <v>60</v>
      </c>
      <c r="B140" s="64">
        <v>40343</v>
      </c>
      <c r="C140" s="65" t="s">
        <v>217</v>
      </c>
      <c r="D140" s="65" t="s">
        <v>218</v>
      </c>
      <c r="E140" s="66">
        <v>4000</v>
      </c>
      <c r="F140" s="66">
        <v>0</v>
      </c>
      <c r="G140" s="66">
        <v>0</v>
      </c>
      <c r="H140" s="66">
        <v>0</v>
      </c>
      <c r="I140" s="66">
        <v>4000</v>
      </c>
    </row>
    <row r="141" spans="1:11" ht="70" x14ac:dyDescent="0.15">
      <c r="A141" s="57">
        <f t="shared" si="2"/>
        <v>59</v>
      </c>
      <c r="B141" s="64">
        <v>40343</v>
      </c>
      <c r="C141" s="65" t="s">
        <v>219</v>
      </c>
      <c r="D141" s="65" t="s">
        <v>220</v>
      </c>
      <c r="E141" s="66">
        <v>3500</v>
      </c>
      <c r="F141" s="66">
        <v>0</v>
      </c>
      <c r="G141" s="66">
        <v>0</v>
      </c>
      <c r="H141" s="66">
        <v>0</v>
      </c>
      <c r="I141" s="66">
        <v>3500</v>
      </c>
    </row>
    <row r="142" spans="1:11" ht="28" x14ac:dyDescent="0.15">
      <c r="A142" s="57">
        <f t="shared" si="2"/>
        <v>58</v>
      </c>
      <c r="B142" s="64">
        <v>40343</v>
      </c>
      <c r="C142" s="65" t="s">
        <v>221</v>
      </c>
      <c r="D142" s="65" t="s">
        <v>222</v>
      </c>
      <c r="E142" s="66">
        <v>500</v>
      </c>
      <c r="F142" s="66">
        <v>0</v>
      </c>
      <c r="G142" s="66">
        <v>0</v>
      </c>
      <c r="H142" s="66">
        <v>0</v>
      </c>
      <c r="I142" s="66">
        <v>500</v>
      </c>
    </row>
    <row r="143" spans="1:11" ht="98" x14ac:dyDescent="0.15">
      <c r="A143" s="57">
        <f t="shared" si="2"/>
        <v>57</v>
      </c>
      <c r="B143" s="64">
        <v>40343</v>
      </c>
      <c r="C143" s="65" t="s">
        <v>223</v>
      </c>
      <c r="D143" s="65" t="s">
        <v>224</v>
      </c>
      <c r="E143" s="66">
        <v>2500</v>
      </c>
      <c r="F143" s="66">
        <v>0</v>
      </c>
      <c r="G143" s="66">
        <v>0</v>
      </c>
      <c r="H143" s="66">
        <v>0</v>
      </c>
      <c r="I143" s="66">
        <v>2500</v>
      </c>
    </row>
    <row r="144" spans="1:11" ht="56" x14ac:dyDescent="0.15">
      <c r="A144" s="57">
        <f t="shared" si="2"/>
        <v>56</v>
      </c>
      <c r="B144" s="64">
        <v>40262</v>
      </c>
      <c r="C144" s="65" t="s">
        <v>194</v>
      </c>
      <c r="D144" s="65" t="s">
        <v>195</v>
      </c>
      <c r="E144" s="66">
        <v>2000</v>
      </c>
      <c r="F144" s="66">
        <v>0</v>
      </c>
      <c r="G144" s="66">
        <v>0</v>
      </c>
      <c r="H144" s="66">
        <v>0</v>
      </c>
      <c r="I144" s="66">
        <v>2000</v>
      </c>
    </row>
    <row r="145" spans="1:9" ht="42" x14ac:dyDescent="0.15">
      <c r="A145" s="57">
        <f t="shared" si="2"/>
        <v>55</v>
      </c>
      <c r="B145" s="64">
        <v>40262</v>
      </c>
      <c r="C145" s="65" t="s">
        <v>196</v>
      </c>
      <c r="D145" s="65" t="s">
        <v>197</v>
      </c>
      <c r="E145" s="66">
        <v>4000</v>
      </c>
      <c r="F145" s="66">
        <v>0</v>
      </c>
      <c r="G145" s="66">
        <v>0</v>
      </c>
      <c r="H145" s="66">
        <v>0</v>
      </c>
      <c r="I145" s="66">
        <v>4000</v>
      </c>
    </row>
    <row r="146" spans="1:9" ht="56" x14ac:dyDescent="0.15">
      <c r="A146" s="57">
        <f t="shared" si="2"/>
        <v>54</v>
      </c>
      <c r="B146" s="64">
        <v>40262</v>
      </c>
      <c r="C146" s="65" t="s">
        <v>198</v>
      </c>
      <c r="D146" s="65" t="s">
        <v>199</v>
      </c>
      <c r="E146" s="66">
        <v>2500</v>
      </c>
      <c r="F146" s="66">
        <v>0</v>
      </c>
      <c r="G146" s="66">
        <v>0</v>
      </c>
      <c r="H146" s="66">
        <v>0</v>
      </c>
      <c r="I146" s="66">
        <v>2500</v>
      </c>
    </row>
    <row r="147" spans="1:9" ht="84" x14ac:dyDescent="0.15">
      <c r="A147" s="57">
        <f t="shared" si="2"/>
        <v>53</v>
      </c>
      <c r="B147" s="64">
        <v>40262</v>
      </c>
      <c r="C147" s="65" t="s">
        <v>200</v>
      </c>
      <c r="D147" s="65" t="s">
        <v>201</v>
      </c>
      <c r="E147" s="66">
        <v>2500</v>
      </c>
      <c r="F147" s="66">
        <v>0</v>
      </c>
      <c r="G147" s="66">
        <v>0</v>
      </c>
      <c r="H147" s="66">
        <v>0</v>
      </c>
      <c r="I147" s="66">
        <v>2500</v>
      </c>
    </row>
    <row r="148" spans="1:9" ht="70" x14ac:dyDescent="0.15">
      <c r="A148" s="57">
        <f t="shared" si="2"/>
        <v>52</v>
      </c>
      <c r="B148" s="64">
        <v>40262</v>
      </c>
      <c r="C148" s="65" t="s">
        <v>203</v>
      </c>
      <c r="D148" s="65" t="s">
        <v>204</v>
      </c>
      <c r="E148" s="66">
        <v>3000</v>
      </c>
      <c r="F148" s="66">
        <v>0</v>
      </c>
      <c r="G148" s="66">
        <v>0</v>
      </c>
      <c r="H148" s="66">
        <v>0</v>
      </c>
      <c r="I148" s="66">
        <v>3000</v>
      </c>
    </row>
    <row r="149" spans="1:9" ht="98" x14ac:dyDescent="0.15">
      <c r="A149" s="57">
        <f t="shared" si="2"/>
        <v>51</v>
      </c>
      <c r="B149" s="64">
        <v>40262</v>
      </c>
      <c r="C149" s="65" t="s">
        <v>205</v>
      </c>
      <c r="D149" s="65" t="s">
        <v>206</v>
      </c>
      <c r="E149" s="66">
        <v>2000</v>
      </c>
      <c r="F149" s="66">
        <v>0</v>
      </c>
      <c r="G149" s="66">
        <v>0</v>
      </c>
      <c r="H149" s="66">
        <v>0</v>
      </c>
      <c r="I149" s="66">
        <v>2000</v>
      </c>
    </row>
    <row r="150" spans="1:9" ht="84" x14ac:dyDescent="0.15">
      <c r="A150" s="57">
        <f t="shared" si="2"/>
        <v>50</v>
      </c>
      <c r="B150" s="64">
        <v>40262</v>
      </c>
      <c r="C150" s="65" t="s">
        <v>207</v>
      </c>
      <c r="D150" s="65" t="s">
        <v>208</v>
      </c>
      <c r="E150" s="66">
        <v>1000</v>
      </c>
      <c r="F150" s="66">
        <v>0</v>
      </c>
      <c r="G150" s="66">
        <v>0</v>
      </c>
      <c r="H150" s="66">
        <v>0</v>
      </c>
      <c r="I150" s="66">
        <v>1000</v>
      </c>
    </row>
    <row r="151" spans="1:9" ht="28" x14ac:dyDescent="0.15">
      <c r="A151" s="57">
        <f t="shared" si="2"/>
        <v>49</v>
      </c>
      <c r="B151" s="64">
        <v>40262</v>
      </c>
      <c r="C151" s="65" t="s">
        <v>209</v>
      </c>
      <c r="D151" s="65" t="s">
        <v>210</v>
      </c>
      <c r="E151" s="66">
        <v>3500</v>
      </c>
      <c r="F151" s="66">
        <v>0</v>
      </c>
      <c r="G151" s="66">
        <v>0</v>
      </c>
      <c r="H151" s="66">
        <v>0</v>
      </c>
      <c r="I151" s="66">
        <v>3500</v>
      </c>
    </row>
    <row r="152" spans="1:9" ht="28" x14ac:dyDescent="0.15">
      <c r="A152" s="57">
        <f t="shared" si="2"/>
        <v>48</v>
      </c>
      <c r="B152" s="64">
        <v>40262</v>
      </c>
      <c r="C152" s="65" t="s">
        <v>419</v>
      </c>
      <c r="D152" s="65" t="s">
        <v>211</v>
      </c>
      <c r="E152" s="66">
        <v>2000</v>
      </c>
      <c r="F152" s="66">
        <v>0</v>
      </c>
      <c r="G152" s="66">
        <v>0</v>
      </c>
      <c r="H152" s="66">
        <v>0</v>
      </c>
      <c r="I152" s="66">
        <v>2000</v>
      </c>
    </row>
    <row r="153" spans="1:9" ht="70" x14ac:dyDescent="0.15">
      <c r="A153" s="57">
        <f t="shared" si="2"/>
        <v>47</v>
      </c>
      <c r="B153" s="64">
        <v>40262</v>
      </c>
      <c r="C153" s="65" t="s">
        <v>213</v>
      </c>
      <c r="D153" s="65" t="s">
        <v>214</v>
      </c>
      <c r="E153" s="66">
        <v>2000</v>
      </c>
      <c r="F153" s="66">
        <v>0</v>
      </c>
      <c r="G153" s="66">
        <v>0</v>
      </c>
      <c r="H153" s="66">
        <v>0</v>
      </c>
      <c r="I153" s="66">
        <v>2000</v>
      </c>
    </row>
    <row r="154" spans="1:9" ht="84" x14ac:dyDescent="0.15">
      <c r="A154" s="57">
        <f t="shared" si="2"/>
        <v>46</v>
      </c>
      <c r="B154" s="64">
        <v>40099</v>
      </c>
      <c r="C154" s="65" t="s">
        <v>180</v>
      </c>
      <c r="D154" s="65" t="s">
        <v>181</v>
      </c>
      <c r="E154" s="66">
        <v>3000</v>
      </c>
      <c r="F154" s="66">
        <v>0</v>
      </c>
      <c r="G154" s="66">
        <v>0</v>
      </c>
      <c r="H154" s="66">
        <v>0</v>
      </c>
      <c r="I154" s="66">
        <v>3000</v>
      </c>
    </row>
    <row r="155" spans="1:9" ht="28" x14ac:dyDescent="0.15">
      <c r="A155" s="57">
        <f t="shared" si="2"/>
        <v>45</v>
      </c>
      <c r="B155" s="64">
        <v>40099</v>
      </c>
      <c r="C155" s="65" t="s">
        <v>182</v>
      </c>
      <c r="D155" s="65" t="s">
        <v>183</v>
      </c>
      <c r="E155" s="66">
        <v>2500</v>
      </c>
      <c r="F155" s="66">
        <v>0</v>
      </c>
      <c r="G155" s="66">
        <v>0</v>
      </c>
      <c r="H155" s="66">
        <v>0</v>
      </c>
      <c r="I155" s="66">
        <v>2500</v>
      </c>
    </row>
    <row r="156" spans="1:9" ht="56" x14ac:dyDescent="0.15">
      <c r="A156" s="57">
        <f t="shared" si="2"/>
        <v>44</v>
      </c>
      <c r="B156" s="64">
        <v>40099</v>
      </c>
      <c r="C156" s="65" t="s">
        <v>184</v>
      </c>
      <c r="D156" s="65" t="s">
        <v>185</v>
      </c>
      <c r="E156" s="66">
        <v>1500</v>
      </c>
      <c r="F156" s="66">
        <v>0</v>
      </c>
      <c r="G156" s="66">
        <v>0</v>
      </c>
      <c r="H156" s="66">
        <v>0</v>
      </c>
      <c r="I156" s="66">
        <v>1500</v>
      </c>
    </row>
    <row r="157" spans="1:9" ht="28" x14ac:dyDescent="0.15">
      <c r="A157" s="57">
        <f t="shared" si="2"/>
        <v>43</v>
      </c>
      <c r="B157" s="64">
        <v>40099</v>
      </c>
      <c r="C157" s="65" t="s">
        <v>186</v>
      </c>
      <c r="D157" s="65" t="s">
        <v>187</v>
      </c>
      <c r="E157" s="66">
        <v>3000</v>
      </c>
      <c r="F157" s="66">
        <v>0</v>
      </c>
      <c r="G157" s="66">
        <v>0</v>
      </c>
      <c r="H157" s="66">
        <v>0</v>
      </c>
      <c r="I157" s="66">
        <v>3000</v>
      </c>
    </row>
    <row r="158" spans="1:9" ht="42" x14ac:dyDescent="0.15">
      <c r="A158" s="57">
        <f t="shared" si="2"/>
        <v>42</v>
      </c>
      <c r="B158" s="64">
        <v>40099</v>
      </c>
      <c r="C158" s="65" t="s">
        <v>188</v>
      </c>
      <c r="D158" s="65" t="s">
        <v>189</v>
      </c>
      <c r="E158" s="66">
        <v>5000</v>
      </c>
      <c r="F158" s="66">
        <v>0</v>
      </c>
      <c r="G158" s="66">
        <v>0</v>
      </c>
      <c r="H158" s="66">
        <v>0</v>
      </c>
      <c r="I158" s="66">
        <v>5000</v>
      </c>
    </row>
    <row r="159" spans="1:9" ht="56" x14ac:dyDescent="0.15">
      <c r="A159" s="57">
        <f t="shared" si="2"/>
        <v>41</v>
      </c>
      <c r="B159" s="64">
        <v>40099</v>
      </c>
      <c r="C159" s="65" t="s">
        <v>190</v>
      </c>
      <c r="D159" s="65" t="s">
        <v>191</v>
      </c>
      <c r="E159" s="66">
        <v>2500</v>
      </c>
      <c r="F159" s="66">
        <v>0</v>
      </c>
      <c r="G159" s="66">
        <v>0</v>
      </c>
      <c r="H159" s="66">
        <v>0</v>
      </c>
      <c r="I159" s="66">
        <v>2500</v>
      </c>
    </row>
    <row r="160" spans="1:9" ht="28" x14ac:dyDescent="0.15">
      <c r="A160" s="57">
        <f t="shared" si="2"/>
        <v>40</v>
      </c>
      <c r="B160" s="64">
        <v>40099</v>
      </c>
      <c r="C160" s="65" t="s">
        <v>192</v>
      </c>
      <c r="D160" s="65" t="s">
        <v>193</v>
      </c>
      <c r="E160" s="66">
        <v>5000</v>
      </c>
      <c r="F160" s="66">
        <v>0</v>
      </c>
      <c r="G160" s="66">
        <v>0</v>
      </c>
      <c r="H160" s="66">
        <v>0</v>
      </c>
      <c r="I160" s="66">
        <v>5000</v>
      </c>
    </row>
    <row r="161" spans="1:11" ht="70" x14ac:dyDescent="0.15">
      <c r="A161" s="57">
        <f t="shared" si="2"/>
        <v>39</v>
      </c>
      <c r="B161" s="64">
        <v>39955</v>
      </c>
      <c r="C161" s="65" t="s">
        <v>35</v>
      </c>
      <c r="D161" s="65" t="s">
        <v>167</v>
      </c>
      <c r="E161" s="66">
        <v>9000</v>
      </c>
      <c r="F161" s="66"/>
      <c r="G161" s="66">
        <v>0</v>
      </c>
      <c r="H161" s="66">
        <v>0</v>
      </c>
      <c r="I161" s="66">
        <v>9000</v>
      </c>
      <c r="K161" s="71">
        <v>4500</v>
      </c>
    </row>
    <row r="162" spans="1:11" ht="28" x14ac:dyDescent="0.15">
      <c r="A162" s="57">
        <f t="shared" si="2"/>
        <v>38</v>
      </c>
      <c r="B162" s="64">
        <v>39955</v>
      </c>
      <c r="C162" s="65" t="s">
        <v>168</v>
      </c>
      <c r="D162" s="65" t="s">
        <v>169</v>
      </c>
      <c r="E162" s="66">
        <v>4000</v>
      </c>
      <c r="F162" s="66">
        <v>0</v>
      </c>
      <c r="G162" s="66">
        <v>0</v>
      </c>
      <c r="H162" s="66">
        <v>0</v>
      </c>
      <c r="I162" s="66">
        <v>4000</v>
      </c>
    </row>
    <row r="163" spans="1:11" ht="28" x14ac:dyDescent="0.15">
      <c r="A163" s="57">
        <f t="shared" si="2"/>
        <v>37</v>
      </c>
      <c r="B163" s="64">
        <v>39955</v>
      </c>
      <c r="C163" s="65" t="s">
        <v>170</v>
      </c>
      <c r="D163" s="65" t="s">
        <v>171</v>
      </c>
      <c r="E163" s="66">
        <v>5000</v>
      </c>
      <c r="F163" s="66">
        <v>0</v>
      </c>
      <c r="G163" s="66">
        <v>0</v>
      </c>
      <c r="H163" s="66">
        <v>0</v>
      </c>
      <c r="I163" s="66">
        <v>5000</v>
      </c>
    </row>
    <row r="164" spans="1:11" ht="28" x14ac:dyDescent="0.15">
      <c r="A164" s="57">
        <f t="shared" si="2"/>
        <v>36</v>
      </c>
      <c r="B164" s="64">
        <v>39955</v>
      </c>
      <c r="C164" s="65" t="s">
        <v>172</v>
      </c>
      <c r="D164" s="65" t="s">
        <v>173</v>
      </c>
      <c r="E164" s="66">
        <v>4000</v>
      </c>
      <c r="F164" s="66">
        <v>0</v>
      </c>
      <c r="G164" s="66">
        <v>0</v>
      </c>
      <c r="H164" s="66">
        <v>0</v>
      </c>
      <c r="I164" s="66">
        <v>4000</v>
      </c>
    </row>
    <row r="165" spans="1:11" ht="28" x14ac:dyDescent="0.15">
      <c r="A165" s="57">
        <f t="shared" si="2"/>
        <v>35</v>
      </c>
      <c r="B165" s="64">
        <v>39955</v>
      </c>
      <c r="C165" s="65" t="s">
        <v>174</v>
      </c>
      <c r="D165" s="65" t="s">
        <v>175</v>
      </c>
      <c r="E165" s="66">
        <v>1500</v>
      </c>
      <c r="F165" s="66">
        <v>0</v>
      </c>
      <c r="G165" s="66">
        <v>0</v>
      </c>
      <c r="H165" s="66">
        <v>0</v>
      </c>
      <c r="I165" s="66">
        <v>1500</v>
      </c>
    </row>
    <row r="166" spans="1:11" ht="56" x14ac:dyDescent="0.15">
      <c r="A166" s="57">
        <f t="shared" si="2"/>
        <v>34</v>
      </c>
      <c r="B166" s="64">
        <v>39955</v>
      </c>
      <c r="C166" s="65" t="s">
        <v>36</v>
      </c>
      <c r="D166" s="65" t="s">
        <v>177</v>
      </c>
      <c r="E166" s="66">
        <v>10000</v>
      </c>
      <c r="G166" s="66">
        <v>0</v>
      </c>
      <c r="H166" s="66">
        <v>0</v>
      </c>
      <c r="I166" s="66">
        <v>10000</v>
      </c>
      <c r="K166" s="66">
        <v>5000</v>
      </c>
    </row>
    <row r="167" spans="1:11" ht="28" x14ac:dyDescent="0.15">
      <c r="A167" s="57">
        <f t="shared" si="2"/>
        <v>33</v>
      </c>
      <c r="B167" s="64">
        <v>39955</v>
      </c>
      <c r="C167" s="65" t="s">
        <v>178</v>
      </c>
      <c r="D167" s="65" t="s">
        <v>179</v>
      </c>
      <c r="E167" s="66">
        <v>2500</v>
      </c>
      <c r="F167" s="66">
        <v>0</v>
      </c>
      <c r="G167" s="66">
        <v>0</v>
      </c>
      <c r="H167" s="66">
        <v>0</v>
      </c>
      <c r="I167" s="66">
        <v>2500</v>
      </c>
    </row>
    <row r="168" spans="1:11" ht="14" x14ac:dyDescent="0.15">
      <c r="A168" s="57">
        <f t="shared" si="2"/>
        <v>32</v>
      </c>
      <c r="B168" s="64">
        <v>39898</v>
      </c>
      <c r="C168" s="65" t="s">
        <v>164</v>
      </c>
      <c r="D168" s="65" t="s">
        <v>165</v>
      </c>
      <c r="E168" s="66">
        <v>1000</v>
      </c>
      <c r="F168" s="66">
        <v>0</v>
      </c>
      <c r="G168" s="66">
        <v>0</v>
      </c>
      <c r="H168" s="66">
        <v>0</v>
      </c>
      <c r="I168" s="66">
        <v>1000</v>
      </c>
    </row>
    <row r="169" spans="1:11" ht="70" x14ac:dyDescent="0.15">
      <c r="A169" s="57">
        <f t="shared" si="2"/>
        <v>31</v>
      </c>
      <c r="B169" s="64">
        <v>39737</v>
      </c>
      <c r="C169" s="65" t="s">
        <v>37</v>
      </c>
      <c r="D169" s="65" t="s">
        <v>154</v>
      </c>
      <c r="E169" s="66">
        <v>4000</v>
      </c>
      <c r="F169" s="66"/>
      <c r="G169" s="66">
        <v>0</v>
      </c>
      <c r="H169" s="66">
        <v>0</v>
      </c>
      <c r="I169" s="66">
        <v>5000</v>
      </c>
      <c r="K169" s="71">
        <v>1000</v>
      </c>
    </row>
    <row r="170" spans="1:11" ht="28" x14ac:dyDescent="0.15">
      <c r="A170" s="57">
        <f t="shared" si="2"/>
        <v>30</v>
      </c>
      <c r="B170" s="64">
        <v>39737</v>
      </c>
      <c r="C170" s="65" t="s">
        <v>155</v>
      </c>
      <c r="D170" s="65" t="s">
        <v>156</v>
      </c>
      <c r="E170" s="66">
        <v>4000</v>
      </c>
      <c r="F170" s="66">
        <v>0</v>
      </c>
      <c r="G170" s="66">
        <v>0</v>
      </c>
      <c r="H170" s="66">
        <v>0</v>
      </c>
      <c r="I170" s="66">
        <v>4000</v>
      </c>
    </row>
    <row r="171" spans="1:11" ht="42" x14ac:dyDescent="0.15">
      <c r="A171" s="57">
        <f t="shared" si="2"/>
        <v>29</v>
      </c>
      <c r="B171" s="64">
        <v>39737</v>
      </c>
      <c r="C171" s="65" t="s">
        <v>157</v>
      </c>
      <c r="D171" s="65" t="s">
        <v>158</v>
      </c>
      <c r="E171" s="66">
        <v>350</v>
      </c>
      <c r="F171" s="66">
        <v>0</v>
      </c>
      <c r="G171" s="66">
        <v>0</v>
      </c>
      <c r="H171" s="66">
        <v>0</v>
      </c>
      <c r="I171" s="66">
        <v>350</v>
      </c>
    </row>
    <row r="172" spans="1:11" ht="28" x14ac:dyDescent="0.15">
      <c r="A172" s="57">
        <f t="shared" si="2"/>
        <v>28</v>
      </c>
      <c r="B172" s="64">
        <v>39737</v>
      </c>
      <c r="C172" s="65" t="s">
        <v>159</v>
      </c>
      <c r="D172" s="65" t="s">
        <v>160</v>
      </c>
      <c r="E172" s="66">
        <v>1500</v>
      </c>
      <c r="F172" s="66">
        <v>0</v>
      </c>
      <c r="G172" s="66">
        <v>0</v>
      </c>
      <c r="H172" s="66">
        <v>0</v>
      </c>
      <c r="I172" s="66">
        <v>1500</v>
      </c>
    </row>
    <row r="173" spans="1:11" ht="28" x14ac:dyDescent="0.15">
      <c r="A173" s="57">
        <f t="shared" si="2"/>
        <v>27</v>
      </c>
      <c r="B173" s="64">
        <v>39737</v>
      </c>
      <c r="C173" s="65" t="s">
        <v>161</v>
      </c>
      <c r="D173" s="65" t="s">
        <v>162</v>
      </c>
      <c r="E173" s="66">
        <v>2800</v>
      </c>
      <c r="F173" s="66">
        <v>0</v>
      </c>
      <c r="G173" s="66">
        <v>0</v>
      </c>
      <c r="H173" s="66">
        <v>0</v>
      </c>
      <c r="I173" s="66">
        <v>2800</v>
      </c>
    </row>
    <row r="174" spans="1:11" ht="28" x14ac:dyDescent="0.15">
      <c r="A174" s="57">
        <f t="shared" si="2"/>
        <v>26</v>
      </c>
      <c r="B174" s="64">
        <v>39593</v>
      </c>
      <c r="C174" s="65" t="s">
        <v>140</v>
      </c>
      <c r="D174" s="65" t="s">
        <v>141</v>
      </c>
      <c r="E174" s="66">
        <v>2500</v>
      </c>
      <c r="F174" s="66">
        <v>0</v>
      </c>
      <c r="G174" s="66">
        <v>0</v>
      </c>
      <c r="H174" s="66">
        <v>0</v>
      </c>
      <c r="I174" s="66">
        <v>2500</v>
      </c>
    </row>
    <row r="175" spans="1:11" ht="28" x14ac:dyDescent="0.15">
      <c r="A175" s="57">
        <f t="shared" si="2"/>
        <v>25</v>
      </c>
      <c r="B175" s="64">
        <v>39593</v>
      </c>
      <c r="C175" s="65" t="s">
        <v>142</v>
      </c>
      <c r="D175" s="65" t="s">
        <v>143</v>
      </c>
      <c r="E175" s="66">
        <v>1000</v>
      </c>
      <c r="F175" s="66">
        <v>0</v>
      </c>
      <c r="G175" s="66">
        <v>0</v>
      </c>
      <c r="H175" s="66">
        <v>0</v>
      </c>
      <c r="I175" s="66">
        <v>1000</v>
      </c>
    </row>
    <row r="176" spans="1:11" ht="28" x14ac:dyDescent="0.15">
      <c r="A176" s="57">
        <f t="shared" si="2"/>
        <v>24</v>
      </c>
      <c r="B176" s="64">
        <v>39593</v>
      </c>
      <c r="C176" s="65" t="s">
        <v>148</v>
      </c>
      <c r="D176" s="65" t="s">
        <v>149</v>
      </c>
      <c r="E176" s="66">
        <v>2500</v>
      </c>
      <c r="F176" s="66">
        <v>0</v>
      </c>
      <c r="G176" s="66">
        <v>0</v>
      </c>
      <c r="H176" s="66">
        <v>0</v>
      </c>
      <c r="I176" s="66">
        <v>2500</v>
      </c>
    </row>
    <row r="177" spans="1:11" ht="28" x14ac:dyDescent="0.15">
      <c r="A177" s="57">
        <f t="shared" si="2"/>
        <v>23</v>
      </c>
      <c r="B177" s="64">
        <v>39593</v>
      </c>
      <c r="C177" s="65" t="s">
        <v>106</v>
      </c>
      <c r="D177" s="65" t="s">
        <v>150</v>
      </c>
      <c r="E177" s="66">
        <v>4000</v>
      </c>
      <c r="F177" s="66">
        <v>0</v>
      </c>
      <c r="G177" s="66">
        <v>0</v>
      </c>
      <c r="H177" s="66">
        <v>0</v>
      </c>
      <c r="I177" s="66">
        <v>4000</v>
      </c>
    </row>
    <row r="178" spans="1:11" ht="70" x14ac:dyDescent="0.15">
      <c r="A178" s="57">
        <f t="shared" si="2"/>
        <v>22</v>
      </c>
      <c r="B178" s="64">
        <v>39593</v>
      </c>
      <c r="C178" s="65" t="s">
        <v>38</v>
      </c>
      <c r="D178" s="65" t="s">
        <v>152</v>
      </c>
      <c r="E178" s="66">
        <v>4000</v>
      </c>
      <c r="G178" s="66">
        <v>0</v>
      </c>
      <c r="H178" s="66">
        <v>0</v>
      </c>
      <c r="I178" s="66">
        <v>8000</v>
      </c>
      <c r="K178" s="66">
        <v>4000</v>
      </c>
    </row>
    <row r="179" spans="1:11" ht="28" x14ac:dyDescent="0.15">
      <c r="A179" s="57">
        <f t="shared" si="2"/>
        <v>21</v>
      </c>
      <c r="B179" s="64">
        <v>39513</v>
      </c>
      <c r="C179" s="65" t="s">
        <v>118</v>
      </c>
      <c r="D179" s="65" t="s">
        <v>135</v>
      </c>
      <c r="E179" s="66">
        <v>4500</v>
      </c>
      <c r="F179" s="66">
        <v>0</v>
      </c>
      <c r="G179" s="66">
        <v>0</v>
      </c>
      <c r="H179" s="66">
        <v>0</v>
      </c>
      <c r="I179" s="66">
        <v>4500</v>
      </c>
    </row>
    <row r="180" spans="1:11" ht="14" x14ac:dyDescent="0.15">
      <c r="A180" s="57">
        <f t="shared" si="2"/>
        <v>20</v>
      </c>
      <c r="B180" s="64">
        <v>39513</v>
      </c>
      <c r="C180" s="65" t="s">
        <v>136</v>
      </c>
      <c r="D180" s="65" t="s">
        <v>137</v>
      </c>
      <c r="E180" s="66">
        <v>4000</v>
      </c>
      <c r="F180" s="66">
        <v>0</v>
      </c>
      <c r="G180" s="66">
        <v>0</v>
      </c>
      <c r="H180" s="66">
        <v>0</v>
      </c>
      <c r="I180" s="66">
        <v>4000</v>
      </c>
    </row>
    <row r="181" spans="1:11" ht="42" x14ac:dyDescent="0.15">
      <c r="A181" s="57">
        <f t="shared" si="2"/>
        <v>19</v>
      </c>
      <c r="B181" s="64">
        <v>39513</v>
      </c>
      <c r="C181" s="65" t="s">
        <v>138</v>
      </c>
      <c r="D181" s="65" t="s">
        <v>139</v>
      </c>
      <c r="E181" s="66">
        <v>3500</v>
      </c>
      <c r="F181" s="66">
        <v>0</v>
      </c>
      <c r="G181" s="66">
        <v>0</v>
      </c>
      <c r="H181" s="66">
        <v>0</v>
      </c>
      <c r="I181" s="66">
        <v>3500</v>
      </c>
    </row>
    <row r="182" spans="1:11" ht="28" x14ac:dyDescent="0.15">
      <c r="A182" s="57">
        <f t="shared" si="2"/>
        <v>18</v>
      </c>
      <c r="B182" s="64">
        <v>39372</v>
      </c>
      <c r="C182" s="65" t="s">
        <v>118</v>
      </c>
      <c r="D182" s="65" t="s">
        <v>119</v>
      </c>
      <c r="E182" s="66">
        <v>4500</v>
      </c>
      <c r="F182" s="66">
        <v>0</v>
      </c>
      <c r="G182" s="66">
        <v>0</v>
      </c>
      <c r="H182" s="66">
        <v>0</v>
      </c>
      <c r="I182" s="66">
        <v>4500</v>
      </c>
    </row>
    <row r="183" spans="1:11" ht="28" x14ac:dyDescent="0.15">
      <c r="A183" s="57">
        <f t="shared" si="2"/>
        <v>17</v>
      </c>
      <c r="B183" s="64">
        <v>39372</v>
      </c>
      <c r="C183" s="65" t="s">
        <v>120</v>
      </c>
      <c r="D183" s="65" t="s">
        <v>121</v>
      </c>
      <c r="E183" s="66">
        <v>4000</v>
      </c>
      <c r="F183" s="66">
        <v>0</v>
      </c>
      <c r="G183" s="66">
        <v>0</v>
      </c>
      <c r="H183" s="66">
        <v>0</v>
      </c>
      <c r="I183" s="66">
        <v>4000</v>
      </c>
    </row>
    <row r="184" spans="1:11" ht="42" x14ac:dyDescent="0.15">
      <c r="A184" s="57">
        <f t="shared" si="2"/>
        <v>16</v>
      </c>
      <c r="B184" s="64">
        <v>39372</v>
      </c>
      <c r="C184" s="65" t="s">
        <v>122</v>
      </c>
      <c r="D184" s="65" t="s">
        <v>123</v>
      </c>
      <c r="E184" s="66">
        <v>3000</v>
      </c>
      <c r="F184" s="66">
        <v>0</v>
      </c>
      <c r="G184" s="66">
        <v>0</v>
      </c>
      <c r="H184" s="66">
        <v>0</v>
      </c>
      <c r="I184" s="66">
        <v>3000</v>
      </c>
    </row>
    <row r="185" spans="1:11" ht="14" x14ac:dyDescent="0.15">
      <c r="A185" s="57">
        <f t="shared" si="2"/>
        <v>15</v>
      </c>
      <c r="B185" s="64">
        <v>39372</v>
      </c>
      <c r="C185" s="65" t="s">
        <v>124</v>
      </c>
      <c r="D185" s="65" t="s">
        <v>125</v>
      </c>
      <c r="E185" s="66">
        <v>500</v>
      </c>
      <c r="F185" s="66">
        <v>0</v>
      </c>
      <c r="G185" s="66">
        <v>0</v>
      </c>
      <c r="H185" s="66">
        <v>0</v>
      </c>
      <c r="I185" s="66">
        <v>500</v>
      </c>
    </row>
    <row r="186" spans="1:11" ht="28" x14ac:dyDescent="0.15">
      <c r="A186" s="57">
        <f t="shared" si="2"/>
        <v>14</v>
      </c>
      <c r="B186" s="64">
        <v>39372</v>
      </c>
      <c r="C186" s="65" t="s">
        <v>126</v>
      </c>
      <c r="D186" s="65" t="s">
        <v>127</v>
      </c>
      <c r="E186" s="66">
        <v>3000</v>
      </c>
      <c r="F186" s="66">
        <v>0</v>
      </c>
      <c r="G186" s="66">
        <v>0</v>
      </c>
      <c r="H186" s="66">
        <v>0</v>
      </c>
      <c r="I186" s="66">
        <v>3000</v>
      </c>
    </row>
    <row r="187" spans="1:11" ht="14" x14ac:dyDescent="0.15">
      <c r="A187" s="57">
        <f t="shared" si="2"/>
        <v>13</v>
      </c>
      <c r="B187" s="64">
        <v>39372</v>
      </c>
      <c r="C187" s="65" t="s">
        <v>128</v>
      </c>
      <c r="D187" s="65" t="s">
        <v>129</v>
      </c>
      <c r="E187" s="66">
        <v>500</v>
      </c>
      <c r="F187" s="66">
        <v>0</v>
      </c>
      <c r="G187" s="66">
        <v>0</v>
      </c>
      <c r="H187" s="66">
        <v>0</v>
      </c>
      <c r="I187" s="66">
        <v>500</v>
      </c>
    </row>
    <row r="188" spans="1:11" ht="14" x14ac:dyDescent="0.15">
      <c r="A188" s="57">
        <f t="shared" si="2"/>
        <v>12</v>
      </c>
      <c r="B188" s="64">
        <v>39372</v>
      </c>
      <c r="C188" s="65" t="s">
        <v>130</v>
      </c>
      <c r="D188" s="65" t="s">
        <v>125</v>
      </c>
      <c r="E188" s="66">
        <v>500</v>
      </c>
      <c r="F188" s="66">
        <v>0</v>
      </c>
      <c r="G188" s="66">
        <v>0</v>
      </c>
      <c r="H188" s="66">
        <v>0</v>
      </c>
      <c r="I188" s="66">
        <v>500</v>
      </c>
    </row>
    <row r="189" spans="1:11" ht="42" x14ac:dyDescent="0.15">
      <c r="A189" s="57">
        <f t="shared" si="2"/>
        <v>11</v>
      </c>
      <c r="B189" s="64">
        <v>39372</v>
      </c>
      <c r="C189" s="65" t="s">
        <v>131</v>
      </c>
      <c r="D189" s="65" t="s">
        <v>132</v>
      </c>
      <c r="E189" s="66">
        <v>4500</v>
      </c>
      <c r="F189" s="66">
        <v>0</v>
      </c>
      <c r="G189" s="66">
        <v>0</v>
      </c>
      <c r="H189" s="66">
        <v>0</v>
      </c>
      <c r="I189" s="66">
        <v>4500</v>
      </c>
    </row>
    <row r="190" spans="1:11" ht="14" x14ac:dyDescent="0.15">
      <c r="A190" s="57">
        <f t="shared" si="2"/>
        <v>10</v>
      </c>
      <c r="B190" s="64">
        <v>39372</v>
      </c>
      <c r="C190" s="65" t="s">
        <v>133</v>
      </c>
      <c r="D190" s="65" t="s">
        <v>134</v>
      </c>
      <c r="E190" s="66">
        <v>5000</v>
      </c>
      <c r="F190" s="66">
        <v>0</v>
      </c>
      <c r="G190" s="66">
        <v>0</v>
      </c>
      <c r="H190" s="66">
        <v>0</v>
      </c>
      <c r="I190" s="66">
        <v>5000</v>
      </c>
    </row>
    <row r="191" spans="1:11" ht="42" x14ac:dyDescent="0.15">
      <c r="A191" s="57">
        <f t="shared" si="2"/>
        <v>9</v>
      </c>
      <c r="B191" s="64">
        <v>39217</v>
      </c>
      <c r="C191" s="65" t="s">
        <v>108</v>
      </c>
      <c r="D191" s="65" t="s">
        <v>109</v>
      </c>
      <c r="E191" s="66">
        <v>1000</v>
      </c>
      <c r="F191" s="66">
        <v>0</v>
      </c>
      <c r="G191" s="66">
        <v>0</v>
      </c>
      <c r="H191" s="66">
        <v>0</v>
      </c>
      <c r="I191" s="66">
        <v>1000</v>
      </c>
    </row>
    <row r="192" spans="1:11" ht="28" x14ac:dyDescent="0.15">
      <c r="A192" s="57">
        <f t="shared" si="2"/>
        <v>8</v>
      </c>
      <c r="B192" s="64">
        <v>39217</v>
      </c>
      <c r="C192" s="65" t="s">
        <v>111</v>
      </c>
      <c r="D192" s="65" t="s">
        <v>112</v>
      </c>
      <c r="E192" s="66">
        <v>750</v>
      </c>
      <c r="F192" s="66">
        <v>0</v>
      </c>
      <c r="G192" s="66">
        <v>0</v>
      </c>
      <c r="H192" s="66">
        <v>0</v>
      </c>
      <c r="I192" s="66">
        <v>750</v>
      </c>
    </row>
    <row r="193" spans="1:18" ht="28" x14ac:dyDescent="0.15">
      <c r="A193" s="57">
        <f t="shared" si="2"/>
        <v>7</v>
      </c>
      <c r="B193" s="64">
        <v>39217</v>
      </c>
      <c r="C193" s="65" t="s">
        <v>113</v>
      </c>
      <c r="D193" s="65" t="s">
        <v>114</v>
      </c>
      <c r="E193" s="66">
        <v>400</v>
      </c>
      <c r="F193" s="66">
        <v>0</v>
      </c>
      <c r="G193" s="66">
        <v>0</v>
      </c>
      <c r="H193" s="66">
        <v>0</v>
      </c>
      <c r="I193" s="66">
        <v>400</v>
      </c>
    </row>
    <row r="194" spans="1:18" ht="28" x14ac:dyDescent="0.15">
      <c r="A194" s="57">
        <f t="shared" si="2"/>
        <v>6</v>
      </c>
      <c r="B194" s="64">
        <v>39217</v>
      </c>
      <c r="C194" s="65" t="s">
        <v>115</v>
      </c>
      <c r="D194" s="65" t="s">
        <v>116</v>
      </c>
      <c r="E194" s="66">
        <v>1000</v>
      </c>
      <c r="F194" s="66">
        <v>0</v>
      </c>
      <c r="G194" s="66">
        <v>0</v>
      </c>
      <c r="H194" s="66">
        <v>0</v>
      </c>
      <c r="I194" s="66">
        <v>1000</v>
      </c>
    </row>
    <row r="195" spans="1:18" ht="28" x14ac:dyDescent="0.15">
      <c r="A195" s="57">
        <f t="shared" si="2"/>
        <v>5</v>
      </c>
      <c r="B195" s="64">
        <v>39149</v>
      </c>
      <c r="C195" s="65" t="s">
        <v>94</v>
      </c>
      <c r="D195" s="65" t="s">
        <v>95</v>
      </c>
      <c r="E195" s="66">
        <v>3500</v>
      </c>
      <c r="F195" s="66">
        <v>0</v>
      </c>
      <c r="G195" s="66">
        <v>0</v>
      </c>
      <c r="H195" s="66">
        <v>0</v>
      </c>
      <c r="I195" s="66">
        <v>3500</v>
      </c>
    </row>
    <row r="196" spans="1:18" ht="28" x14ac:dyDescent="0.15">
      <c r="A196" s="57">
        <f t="shared" si="2"/>
        <v>4</v>
      </c>
      <c r="B196" s="64">
        <v>39149</v>
      </c>
      <c r="C196" s="65" t="s">
        <v>97</v>
      </c>
      <c r="D196" s="65" t="s">
        <v>98</v>
      </c>
      <c r="E196" s="66">
        <v>2000</v>
      </c>
      <c r="F196" s="66">
        <v>0</v>
      </c>
      <c r="G196" s="66">
        <v>0</v>
      </c>
      <c r="H196" s="66">
        <v>0</v>
      </c>
      <c r="I196" s="66">
        <v>2000</v>
      </c>
    </row>
    <row r="197" spans="1:18" ht="42" x14ac:dyDescent="0.15">
      <c r="A197" s="57">
        <f t="shared" si="2"/>
        <v>3</v>
      </c>
      <c r="B197" s="64">
        <v>39149</v>
      </c>
      <c r="C197" s="65" t="s">
        <v>101</v>
      </c>
      <c r="D197" s="65" t="s">
        <v>102</v>
      </c>
      <c r="E197" s="66">
        <v>4000</v>
      </c>
      <c r="F197" s="66">
        <v>0</v>
      </c>
      <c r="G197" s="66">
        <v>0</v>
      </c>
      <c r="H197" s="66">
        <v>0</v>
      </c>
      <c r="I197" s="66">
        <v>4000</v>
      </c>
    </row>
    <row r="198" spans="1:18" ht="28" x14ac:dyDescent="0.15">
      <c r="A198" s="57">
        <f t="shared" si="2"/>
        <v>2</v>
      </c>
      <c r="B198" s="64">
        <v>39149</v>
      </c>
      <c r="C198" s="65" t="s">
        <v>103</v>
      </c>
      <c r="D198" s="65" t="s">
        <v>104</v>
      </c>
      <c r="E198" s="66">
        <v>2800</v>
      </c>
      <c r="F198" s="66">
        <v>0</v>
      </c>
      <c r="G198" s="66">
        <v>0</v>
      </c>
      <c r="H198" s="66">
        <v>0</v>
      </c>
      <c r="I198" s="66">
        <v>2800</v>
      </c>
      <c r="R198" s="74">
        <f>SUM(K5:K199)</f>
        <v>25500</v>
      </c>
    </row>
    <row r="199" spans="1:18" ht="42" x14ac:dyDescent="0.15">
      <c r="A199" s="57">
        <f>A198-1</f>
        <v>1</v>
      </c>
      <c r="B199" s="64">
        <v>39149</v>
      </c>
      <c r="C199" s="65" t="s">
        <v>106</v>
      </c>
      <c r="D199" s="65" t="s">
        <v>107</v>
      </c>
      <c r="E199" s="66">
        <v>3000</v>
      </c>
      <c r="F199" s="66">
        <v>0</v>
      </c>
      <c r="G199" s="66">
        <v>0</v>
      </c>
      <c r="H199" s="66">
        <v>0</v>
      </c>
      <c r="I199" s="66">
        <v>3000</v>
      </c>
    </row>
    <row r="200" spans="1:18" hidden="1" x14ac:dyDescent="0.15">
      <c r="B200" s="64"/>
      <c r="C200" s="65"/>
      <c r="D200" s="65"/>
      <c r="E200" s="73">
        <f>SUM(E5:E199)</f>
        <v>561882</v>
      </c>
      <c r="F200" s="73">
        <f>SUM(F5:F199)</f>
        <v>25000</v>
      </c>
      <c r="G200" s="73">
        <f>SUM(G5:G199)</f>
        <v>107500</v>
      </c>
      <c r="H200" s="73">
        <f>SUM(H5:H199)</f>
        <v>22500</v>
      </c>
      <c r="I200" s="73">
        <f>SUM(I5:I199)</f>
        <v>709007</v>
      </c>
      <c r="K200" s="73">
        <f>SUM(K5:K199)</f>
        <v>25500</v>
      </c>
    </row>
    <row r="201" spans="1:18" ht="28" x14ac:dyDescent="0.15">
      <c r="B201" s="64">
        <v>0</v>
      </c>
      <c r="C201" s="65">
        <v>0</v>
      </c>
      <c r="D201" s="65"/>
      <c r="E201" s="67" t="s">
        <v>90</v>
      </c>
      <c r="F201" s="63" t="s">
        <v>430</v>
      </c>
      <c r="G201" s="63" t="s">
        <v>91</v>
      </c>
      <c r="H201" s="63" t="s">
        <v>15</v>
      </c>
      <c r="I201" s="63" t="s">
        <v>92</v>
      </c>
    </row>
    <row r="202" spans="1:18" s="70" customFormat="1" ht="14" x14ac:dyDescent="0.15">
      <c r="B202" s="61">
        <v>0</v>
      </c>
      <c r="C202" s="62">
        <v>0</v>
      </c>
      <c r="D202" s="68" t="s">
        <v>27</v>
      </c>
      <c r="E202" s="69">
        <v>561882</v>
      </c>
      <c r="F202" s="69">
        <v>25000</v>
      </c>
      <c r="G202" s="69">
        <v>100000</v>
      </c>
      <c r="H202" s="69">
        <v>20000</v>
      </c>
      <c r="I202" s="69">
        <v>709007</v>
      </c>
      <c r="K202" s="69">
        <v>25500</v>
      </c>
    </row>
    <row r="203" spans="1:18" x14ac:dyDescent="0.15">
      <c r="B203" s="224" t="s">
        <v>39</v>
      </c>
      <c r="C203" s="225"/>
      <c r="D203" s="225"/>
      <c r="E203" s="225"/>
      <c r="F203" s="225"/>
      <c r="G203" s="225"/>
      <c r="H203" s="225"/>
      <c r="I203" s="225"/>
    </row>
    <row r="208" spans="1:18" x14ac:dyDescent="0.15">
      <c r="G208" s="89">
        <f>I202/195</f>
        <v>3635.9333333333334</v>
      </c>
    </row>
  </sheetData>
  <mergeCells count="3">
    <mergeCell ref="B1:I1"/>
    <mergeCell ref="B2:I2"/>
    <mergeCell ref="B203:I203"/>
  </mergeCells>
  <phoneticPr fontId="2" type="noConversion"/>
  <pageMargins left="0.39370078740157483" right="0.39370078740157483" top="0.39370078740157483" bottom="0.39370078740157483" header="0.51181102362204722" footer="0.51181102362204722"/>
  <pageSetup paperSize="9" scale="82" fitToHeight="20" orientation="portrait" horizontalDpi="1200" verticalDpi="12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6"/>
  <sheetViews>
    <sheetView showZeros="0" workbookViewId="0">
      <selection activeCell="A2" sqref="A2:H2"/>
    </sheetView>
  </sheetViews>
  <sheetFormatPr baseColWidth="10" defaultColWidth="8.83203125" defaultRowHeight="13" x14ac:dyDescent="0.15"/>
  <cols>
    <col min="1" max="1" width="10.5" style="78" customWidth="1"/>
    <col min="2" max="2" width="15.5" customWidth="1"/>
    <col min="3" max="3" width="49.5" customWidth="1"/>
  </cols>
  <sheetData>
    <row r="1" spans="1:8" ht="51" customHeight="1" x14ac:dyDescent="0.15">
      <c r="A1" s="222" t="s">
        <v>40</v>
      </c>
      <c r="B1" s="222"/>
      <c r="C1" s="222"/>
      <c r="D1" s="222"/>
      <c r="E1" s="222"/>
      <c r="F1" s="222"/>
      <c r="G1" s="222"/>
      <c r="H1" s="222"/>
    </row>
    <row r="2" spans="1:8" ht="72" customHeight="1" x14ac:dyDescent="0.15">
      <c r="A2" s="223"/>
      <c r="B2" s="223"/>
      <c r="C2" s="223"/>
      <c r="D2" s="223"/>
      <c r="E2" s="223"/>
      <c r="F2" s="223"/>
      <c r="G2" s="223"/>
      <c r="H2" s="223"/>
    </row>
    <row r="3" spans="1:8" x14ac:dyDescent="0.15">
      <c r="A3" s="75"/>
      <c r="B3" s="59"/>
      <c r="C3" s="59"/>
      <c r="D3" s="59"/>
      <c r="E3" s="59"/>
      <c r="F3" s="59"/>
      <c r="G3" s="59"/>
      <c r="H3" s="59"/>
    </row>
    <row r="4" spans="1:8" ht="28" x14ac:dyDescent="0.15">
      <c r="A4" s="76" t="s">
        <v>86</v>
      </c>
      <c r="B4" s="62" t="s">
        <v>88</v>
      </c>
      <c r="C4" s="62" t="s">
        <v>89</v>
      </c>
      <c r="D4" s="63" t="s">
        <v>90</v>
      </c>
      <c r="E4" s="63" t="s">
        <v>430</v>
      </c>
      <c r="F4" s="63" t="s">
        <v>91</v>
      </c>
      <c r="G4" s="63" t="s">
        <v>15</v>
      </c>
      <c r="H4" s="63" t="s">
        <v>92</v>
      </c>
    </row>
    <row r="5" spans="1:8" ht="98" x14ac:dyDescent="0.15">
      <c r="A5" s="77">
        <v>43019</v>
      </c>
      <c r="B5" s="65" t="s">
        <v>16</v>
      </c>
      <c r="C5" s="65" t="s">
        <v>17</v>
      </c>
      <c r="D5" s="66">
        <v>5000</v>
      </c>
      <c r="E5" s="66">
        <v>0</v>
      </c>
      <c r="F5" s="66">
        <v>0</v>
      </c>
      <c r="G5" s="66">
        <v>0</v>
      </c>
      <c r="H5" s="66">
        <v>5000</v>
      </c>
    </row>
    <row r="6" spans="1:8" ht="56" x14ac:dyDescent="0.15">
      <c r="A6" s="77">
        <v>43019</v>
      </c>
      <c r="B6" s="65" t="s">
        <v>18</v>
      </c>
      <c r="C6" s="65" t="s">
        <v>19</v>
      </c>
      <c r="D6" s="66">
        <v>3000</v>
      </c>
      <c r="E6" s="66">
        <v>0</v>
      </c>
      <c r="F6" s="66">
        <v>0</v>
      </c>
      <c r="G6" s="66">
        <v>0</v>
      </c>
      <c r="H6" s="66">
        <v>3000</v>
      </c>
    </row>
    <row r="7" spans="1:8" ht="84" x14ac:dyDescent="0.15">
      <c r="A7" s="77">
        <v>43019</v>
      </c>
      <c r="B7" s="65" t="s">
        <v>460</v>
      </c>
      <c r="C7" s="65" t="s">
        <v>20</v>
      </c>
      <c r="D7" s="66">
        <v>3000</v>
      </c>
      <c r="E7" s="66">
        <v>0</v>
      </c>
      <c r="F7" s="66">
        <v>0</v>
      </c>
      <c r="G7" s="66">
        <v>0</v>
      </c>
      <c r="H7" s="66">
        <v>3000</v>
      </c>
    </row>
    <row r="8" spans="1:8" ht="28" x14ac:dyDescent="0.15">
      <c r="A8" s="77">
        <v>43019</v>
      </c>
      <c r="B8" s="65" t="s">
        <v>21</v>
      </c>
      <c r="C8" s="65" t="s">
        <v>22</v>
      </c>
      <c r="D8" s="66">
        <v>1850</v>
      </c>
      <c r="E8" s="66">
        <v>0</v>
      </c>
      <c r="F8" s="66">
        <v>0</v>
      </c>
      <c r="G8" s="66">
        <v>0</v>
      </c>
      <c r="H8" s="66">
        <v>1850</v>
      </c>
    </row>
    <row r="9" spans="1:8" ht="28" x14ac:dyDescent="0.15">
      <c r="A9" s="77">
        <v>43019</v>
      </c>
      <c r="B9" s="65" t="s">
        <v>23</v>
      </c>
      <c r="C9" s="65" t="s">
        <v>24</v>
      </c>
      <c r="D9" s="66">
        <v>0</v>
      </c>
      <c r="E9" s="66">
        <v>0</v>
      </c>
      <c r="F9" s="66">
        <v>0</v>
      </c>
      <c r="G9" s="66">
        <v>0</v>
      </c>
      <c r="H9" s="66">
        <v>0</v>
      </c>
    </row>
    <row r="10" spans="1:8" ht="98" x14ac:dyDescent="0.15">
      <c r="A10" s="77">
        <v>43019</v>
      </c>
      <c r="B10" s="65" t="s">
        <v>25</v>
      </c>
      <c r="C10" s="65" t="s">
        <v>66</v>
      </c>
      <c r="D10" s="66">
        <v>4500</v>
      </c>
      <c r="E10" s="66">
        <v>0</v>
      </c>
      <c r="F10" s="66">
        <v>0</v>
      </c>
      <c r="G10" s="66">
        <v>0</v>
      </c>
      <c r="H10" s="66">
        <v>4500</v>
      </c>
    </row>
    <row r="11" spans="1:8" ht="42" x14ac:dyDescent="0.15">
      <c r="A11" s="77">
        <v>43019</v>
      </c>
      <c r="B11" s="65" t="s">
        <v>431</v>
      </c>
      <c r="C11" s="65" t="s">
        <v>67</v>
      </c>
      <c r="D11" s="66">
        <v>500</v>
      </c>
      <c r="E11" s="66">
        <v>0</v>
      </c>
      <c r="F11" s="66"/>
      <c r="G11" s="66">
        <v>0</v>
      </c>
      <c r="H11" s="66">
        <v>500</v>
      </c>
    </row>
    <row r="12" spans="1:8" ht="42" x14ac:dyDescent="0.15">
      <c r="A12" s="77">
        <v>43019</v>
      </c>
      <c r="B12" s="65" t="s">
        <v>68</v>
      </c>
      <c r="C12" s="65" t="s">
        <v>69</v>
      </c>
      <c r="D12" s="66">
        <v>2000</v>
      </c>
      <c r="E12" s="66">
        <v>0</v>
      </c>
      <c r="F12" s="66">
        <v>0</v>
      </c>
      <c r="G12" s="66">
        <v>0</v>
      </c>
      <c r="H12" s="66">
        <v>4500</v>
      </c>
    </row>
    <row r="13" spans="1:8" ht="112" x14ac:dyDescent="0.15">
      <c r="A13" s="77">
        <v>43019</v>
      </c>
      <c r="B13" s="65" t="s">
        <v>70</v>
      </c>
      <c r="C13" s="65" t="s">
        <v>71</v>
      </c>
      <c r="D13" s="66">
        <v>5000</v>
      </c>
      <c r="E13" s="66">
        <v>0</v>
      </c>
      <c r="F13" s="66">
        <v>0</v>
      </c>
      <c r="G13" s="66">
        <v>0</v>
      </c>
      <c r="H13" s="66">
        <v>5000</v>
      </c>
    </row>
    <row r="14" spans="1:8" ht="168" x14ac:dyDescent="0.15">
      <c r="A14" s="77">
        <v>42914</v>
      </c>
      <c r="B14" s="65" t="s">
        <v>72</v>
      </c>
      <c r="C14" s="65" t="s">
        <v>73</v>
      </c>
      <c r="D14" s="66">
        <v>1250</v>
      </c>
      <c r="E14" s="66">
        <v>0</v>
      </c>
      <c r="F14" s="66">
        <v>0</v>
      </c>
      <c r="G14" s="66">
        <v>0</v>
      </c>
      <c r="H14" s="66">
        <v>1250</v>
      </c>
    </row>
    <row r="15" spans="1:8" ht="56" x14ac:dyDescent="0.15">
      <c r="A15" s="77">
        <v>42914</v>
      </c>
      <c r="B15" s="65" t="s">
        <v>74</v>
      </c>
      <c r="C15" s="65" t="s">
        <v>75</v>
      </c>
      <c r="D15" s="66">
        <v>4300</v>
      </c>
      <c r="E15" s="66">
        <v>0</v>
      </c>
      <c r="F15" s="66">
        <v>0</v>
      </c>
      <c r="G15" s="66">
        <v>0</v>
      </c>
      <c r="H15" s="66">
        <v>4300</v>
      </c>
    </row>
    <row r="16" spans="1:8" ht="224" x14ac:dyDescent="0.15">
      <c r="A16" s="77">
        <v>42914</v>
      </c>
      <c r="B16" s="65" t="s">
        <v>76</v>
      </c>
      <c r="C16" s="65" t="s">
        <v>77</v>
      </c>
      <c r="D16" s="66">
        <v>3650</v>
      </c>
      <c r="E16" s="66">
        <v>0</v>
      </c>
      <c r="F16" s="66">
        <v>0</v>
      </c>
      <c r="G16" s="66">
        <v>0</v>
      </c>
      <c r="H16" s="66">
        <v>3650</v>
      </c>
    </row>
    <row r="17" spans="1:8" ht="238" x14ac:dyDescent="0.15">
      <c r="A17" s="77">
        <v>42914</v>
      </c>
      <c r="B17" s="65" t="s">
        <v>370</v>
      </c>
      <c r="C17" s="65" t="s">
        <v>78</v>
      </c>
      <c r="D17" s="66">
        <v>2000</v>
      </c>
      <c r="E17" s="66">
        <v>0</v>
      </c>
      <c r="F17" s="66">
        <v>0</v>
      </c>
      <c r="G17" s="66">
        <v>0</v>
      </c>
      <c r="H17" s="66">
        <v>2000</v>
      </c>
    </row>
    <row r="18" spans="1:8" ht="112" x14ac:dyDescent="0.15">
      <c r="A18" s="77">
        <v>42914</v>
      </c>
      <c r="B18" s="65" t="s">
        <v>79</v>
      </c>
      <c r="C18" s="65" t="s">
        <v>80</v>
      </c>
      <c r="D18" s="66">
        <v>2000</v>
      </c>
      <c r="E18" s="66">
        <v>0</v>
      </c>
      <c r="F18" s="66">
        <v>0</v>
      </c>
      <c r="G18" s="66">
        <v>0</v>
      </c>
      <c r="H18" s="66">
        <v>2000</v>
      </c>
    </row>
    <row r="19" spans="1:8" ht="84" x14ac:dyDescent="0.15">
      <c r="A19" s="77">
        <v>42914</v>
      </c>
      <c r="B19" s="65" t="s">
        <v>81</v>
      </c>
      <c r="C19" s="65" t="s">
        <v>82</v>
      </c>
      <c r="D19" s="66">
        <v>4000</v>
      </c>
      <c r="E19" s="66">
        <v>0</v>
      </c>
      <c r="F19" s="66"/>
      <c r="G19" s="66">
        <v>0</v>
      </c>
      <c r="H19" s="66">
        <v>4000</v>
      </c>
    </row>
    <row r="20" spans="1:8" ht="28" x14ac:dyDescent="0.15">
      <c r="A20" s="77">
        <v>42914</v>
      </c>
      <c r="B20" s="65" t="s">
        <v>83</v>
      </c>
      <c r="C20" s="65" t="s">
        <v>84</v>
      </c>
      <c r="D20" s="66">
        <v>4000</v>
      </c>
      <c r="E20" s="66">
        <v>0</v>
      </c>
      <c r="F20" s="66">
        <v>2500</v>
      </c>
      <c r="G20" s="66">
        <v>0</v>
      </c>
      <c r="H20" s="66">
        <v>6500</v>
      </c>
    </row>
    <row r="21" spans="1:8" ht="28" x14ac:dyDescent="0.15">
      <c r="A21" s="77">
        <v>42816</v>
      </c>
      <c r="B21" s="65" t="s">
        <v>481</v>
      </c>
      <c r="C21" s="65" t="s">
        <v>482</v>
      </c>
      <c r="D21" s="66">
        <v>1000</v>
      </c>
      <c r="E21" s="66">
        <v>0</v>
      </c>
      <c r="F21" s="66">
        <v>0</v>
      </c>
      <c r="G21" s="66">
        <v>0</v>
      </c>
      <c r="H21" s="66">
        <v>1000</v>
      </c>
    </row>
    <row r="22" spans="1:8" ht="28" x14ac:dyDescent="0.15">
      <c r="A22" s="77">
        <v>42816</v>
      </c>
      <c r="B22" s="65" t="s">
        <v>483</v>
      </c>
      <c r="C22" s="65" t="s">
        <v>484</v>
      </c>
      <c r="D22" s="66">
        <v>3000</v>
      </c>
      <c r="E22" s="66">
        <v>0</v>
      </c>
      <c r="F22" s="66">
        <v>5000</v>
      </c>
      <c r="G22" s="66">
        <v>0</v>
      </c>
      <c r="H22" s="66">
        <v>8000</v>
      </c>
    </row>
    <row r="23" spans="1:8" ht="126" x14ac:dyDescent="0.15">
      <c r="A23" s="77">
        <v>42816</v>
      </c>
      <c r="B23" s="65" t="s">
        <v>485</v>
      </c>
      <c r="C23" s="65" t="s">
        <v>8</v>
      </c>
      <c r="D23" s="66">
        <v>3000</v>
      </c>
      <c r="E23" s="66">
        <v>0</v>
      </c>
      <c r="F23" s="66">
        <v>10000</v>
      </c>
      <c r="G23" s="66">
        <v>0</v>
      </c>
      <c r="H23" s="66">
        <v>8000</v>
      </c>
    </row>
    <row r="24" spans="1:8" ht="112" x14ac:dyDescent="0.15">
      <c r="A24" s="77">
        <v>42816</v>
      </c>
      <c r="B24" s="65" t="s">
        <v>9</v>
      </c>
      <c r="C24" s="65" t="s">
        <v>10</v>
      </c>
      <c r="D24" s="66">
        <v>3500</v>
      </c>
      <c r="E24" s="66">
        <v>0</v>
      </c>
      <c r="F24" s="66">
        <v>2500</v>
      </c>
      <c r="G24" s="66">
        <v>0</v>
      </c>
      <c r="H24" s="66">
        <v>6000</v>
      </c>
    </row>
    <row r="25" spans="1:8" ht="98" x14ac:dyDescent="0.15">
      <c r="A25" s="77">
        <v>42816</v>
      </c>
      <c r="B25" s="65" t="s">
        <v>431</v>
      </c>
      <c r="C25" s="65" t="s">
        <v>11</v>
      </c>
      <c r="D25" s="66">
        <v>3500</v>
      </c>
      <c r="E25" s="66">
        <v>0</v>
      </c>
      <c r="F25" s="66">
        <v>0</v>
      </c>
      <c r="G25" s="66">
        <v>0</v>
      </c>
      <c r="H25" s="66">
        <v>3500</v>
      </c>
    </row>
    <row r="26" spans="1:8" ht="154" x14ac:dyDescent="0.15">
      <c r="A26" s="77">
        <v>42816</v>
      </c>
      <c r="B26" s="65" t="s">
        <v>12</v>
      </c>
      <c r="C26" s="65" t="s">
        <v>13</v>
      </c>
      <c r="D26" s="66">
        <v>500</v>
      </c>
      <c r="E26" s="66">
        <v>0</v>
      </c>
      <c r="F26" s="66">
        <v>0</v>
      </c>
      <c r="G26" s="66">
        <v>0</v>
      </c>
      <c r="H26" s="66">
        <v>500</v>
      </c>
    </row>
  </sheetData>
  <mergeCells count="2">
    <mergeCell ref="A1:H1"/>
    <mergeCell ref="A2:H2"/>
  </mergeCells>
  <phoneticPr fontId="2" type="noConversion"/>
  <pageMargins left="0.39370078740157483" right="0.39370078740157483" top="0.39370078740157483" bottom="0.39370078740157483" header="0.51181102362204722" footer="0.51181102362204722"/>
  <pageSetup paperSize="9" scale="79" fitToHeight="5" orientation="portrait" horizontalDpi="1200" verticalDpi="12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1"/>
  <sheetViews>
    <sheetView workbookViewId="0">
      <selection activeCell="J22" sqref="J22"/>
    </sheetView>
  </sheetViews>
  <sheetFormatPr baseColWidth="10" defaultColWidth="9.1640625" defaultRowHeight="16" x14ac:dyDescent="0.2"/>
  <cols>
    <col min="1" max="1" width="13.83203125" style="99" bestFit="1" customWidth="1"/>
    <col min="2" max="2" width="34.33203125" style="98" customWidth="1"/>
    <col min="3" max="3" width="15.1640625" style="98" bestFit="1" customWidth="1"/>
    <col min="4" max="4" width="7.6640625" style="98" bestFit="1" customWidth="1"/>
    <col min="5" max="5" width="26.6640625" style="98" customWidth="1"/>
    <col min="6" max="16384" width="9.1640625" style="98"/>
  </cols>
  <sheetData>
    <row r="1" spans="1:5" s="101" customFormat="1" x14ac:dyDescent="0.2">
      <c r="A1" s="100" t="s">
        <v>86</v>
      </c>
      <c r="B1" s="101" t="s">
        <v>144</v>
      </c>
      <c r="C1" s="101" t="s">
        <v>89</v>
      </c>
      <c r="D1" s="101" t="s">
        <v>145</v>
      </c>
      <c r="E1" s="101" t="s">
        <v>48</v>
      </c>
    </row>
    <row r="2" spans="1:5" x14ac:dyDescent="0.2">
      <c r="A2" s="99">
        <v>43108</v>
      </c>
      <c r="B2" s="98" t="s">
        <v>146</v>
      </c>
      <c r="C2" s="98" t="s">
        <v>147</v>
      </c>
      <c r="D2" s="98">
        <v>5000</v>
      </c>
      <c r="E2" s="98" t="s">
        <v>49</v>
      </c>
    </row>
    <row r="7" spans="1:5" x14ac:dyDescent="0.2">
      <c r="A7" s="102" t="s">
        <v>56</v>
      </c>
      <c r="B7" s="98" t="s">
        <v>50</v>
      </c>
      <c r="C7" s="98" t="s">
        <v>54</v>
      </c>
      <c r="D7" s="98">
        <v>2500</v>
      </c>
    </row>
    <row r="8" spans="1:5" x14ac:dyDescent="0.2">
      <c r="A8" s="102" t="s">
        <v>56</v>
      </c>
      <c r="B8" s="98" t="s">
        <v>51</v>
      </c>
      <c r="C8" s="98" t="s">
        <v>230</v>
      </c>
      <c r="D8" s="98">
        <v>5000</v>
      </c>
    </row>
    <row r="9" spans="1:5" x14ac:dyDescent="0.2">
      <c r="A9" s="102" t="s">
        <v>56</v>
      </c>
      <c r="B9" s="98" t="s">
        <v>52</v>
      </c>
      <c r="C9" s="98" t="s">
        <v>55</v>
      </c>
      <c r="D9" s="98">
        <v>2500</v>
      </c>
    </row>
    <row r="10" spans="1:5" x14ac:dyDescent="0.2">
      <c r="A10" s="102" t="s">
        <v>56</v>
      </c>
      <c r="B10" s="98" t="s">
        <v>53</v>
      </c>
      <c r="C10" s="98" t="s">
        <v>230</v>
      </c>
      <c r="D10" s="98">
        <v>10000</v>
      </c>
    </row>
    <row r="11" spans="1:5" x14ac:dyDescent="0.2">
      <c r="A11" s="102"/>
    </row>
    <row r="12" spans="1:5" x14ac:dyDescent="0.2">
      <c r="A12" s="102"/>
    </row>
    <row r="13" spans="1:5" x14ac:dyDescent="0.2">
      <c r="A13" s="102" t="s">
        <v>60</v>
      </c>
      <c r="B13" s="98" t="s">
        <v>455</v>
      </c>
      <c r="D13" s="98">
        <v>10000</v>
      </c>
    </row>
    <row r="14" spans="1:5" x14ac:dyDescent="0.2">
      <c r="A14" s="102" t="s">
        <v>60</v>
      </c>
      <c r="B14" s="98" t="s">
        <v>450</v>
      </c>
      <c r="D14" s="98">
        <v>10000</v>
      </c>
    </row>
    <row r="15" spans="1:5" x14ac:dyDescent="0.2">
      <c r="A15" s="102"/>
    </row>
    <row r="18" spans="1:4" x14ac:dyDescent="0.2">
      <c r="A18" s="102" t="s">
        <v>59</v>
      </c>
      <c r="B18" s="98" t="s">
        <v>57</v>
      </c>
      <c r="D18" s="98">
        <v>5000</v>
      </c>
    </row>
    <row r="19" spans="1:4" x14ac:dyDescent="0.2">
      <c r="A19" s="102" t="s">
        <v>59</v>
      </c>
      <c r="B19" s="98" t="s">
        <v>58</v>
      </c>
      <c r="D19" s="98">
        <v>7500</v>
      </c>
    </row>
    <row r="20" spans="1:4" x14ac:dyDescent="0.2">
      <c r="A20" s="102" t="s">
        <v>59</v>
      </c>
      <c r="B20" s="98" t="s">
        <v>401</v>
      </c>
      <c r="D20" s="98">
        <v>2500</v>
      </c>
    </row>
    <row r="21" spans="1:4" x14ac:dyDescent="0.2">
      <c r="A21" s="102" t="s">
        <v>59</v>
      </c>
      <c r="B21" s="98" t="s">
        <v>390</v>
      </c>
      <c r="D21" s="98">
        <v>5000</v>
      </c>
    </row>
  </sheetData>
  <phoneticPr fontId="2" type="noConversion"/>
  <pageMargins left="0.75" right="0.75" top="1" bottom="1" header="0.5" footer="0.5"/>
  <pageSetup paperSize="9" orientation="portrait" verticalDpi="12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6"/>
  <sheetViews>
    <sheetView topLeftCell="C1" workbookViewId="0">
      <selection activeCell="N6" sqref="N4:N6"/>
    </sheetView>
  </sheetViews>
  <sheetFormatPr baseColWidth="10" defaultColWidth="8.83203125" defaultRowHeight="13" x14ac:dyDescent="0.15"/>
  <cols>
    <col min="1" max="1" width="4" bestFit="1" customWidth="1"/>
    <col min="2" max="2" width="14.83203125" bestFit="1" customWidth="1"/>
    <col min="3" max="3" width="22.5" customWidth="1"/>
    <col min="4" max="4" width="52.83203125" bestFit="1" customWidth="1"/>
    <col min="5" max="5" width="12.5" bestFit="1" customWidth="1"/>
    <col min="6" max="6" width="14" bestFit="1" customWidth="1"/>
    <col min="7" max="7" width="11.1640625" bestFit="1" customWidth="1"/>
    <col min="8" max="8" width="10.33203125" bestFit="1" customWidth="1"/>
    <col min="9" max="9" width="12" bestFit="1" customWidth="1"/>
  </cols>
  <sheetData>
    <row r="2" spans="1:9" x14ac:dyDescent="0.15">
      <c r="B2" s="94" t="s">
        <v>86</v>
      </c>
      <c r="C2" s="95" t="s">
        <v>88</v>
      </c>
      <c r="D2" s="95" t="s">
        <v>89</v>
      </c>
      <c r="E2" s="96" t="s">
        <v>90</v>
      </c>
      <c r="F2" s="96" t="s">
        <v>430</v>
      </c>
      <c r="G2" s="96" t="s">
        <v>91</v>
      </c>
      <c r="H2" s="96" t="s">
        <v>15</v>
      </c>
      <c r="I2" s="96" t="s">
        <v>92</v>
      </c>
    </row>
    <row r="3" spans="1:9" ht="70" x14ac:dyDescent="0.15">
      <c r="A3" s="90">
        <v>147</v>
      </c>
      <c r="B3" s="91">
        <v>42284</v>
      </c>
      <c r="C3" s="92" t="s">
        <v>401</v>
      </c>
      <c r="D3" s="65" t="s">
        <v>402</v>
      </c>
      <c r="E3" s="93">
        <v>2900</v>
      </c>
      <c r="F3" s="93">
        <v>0</v>
      </c>
      <c r="G3" s="93">
        <v>0</v>
      </c>
      <c r="H3" s="93">
        <v>2500</v>
      </c>
      <c r="I3" s="93">
        <v>5400</v>
      </c>
    </row>
    <row r="6" spans="1:9" x14ac:dyDescent="0.15">
      <c r="B6" s="103">
        <v>42656</v>
      </c>
      <c r="C6" t="s">
        <v>463</v>
      </c>
      <c r="D6" t="s">
        <v>464</v>
      </c>
      <c r="E6">
        <v>5000</v>
      </c>
      <c r="H6">
        <v>5000</v>
      </c>
      <c r="I6">
        <v>10000</v>
      </c>
    </row>
  </sheetData>
  <phoneticPr fontId="2"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F07C8-A212-2D46-86CA-3EF63344AF33}">
  <dimension ref="A1"/>
  <sheetViews>
    <sheetView topLeftCell="H1" workbookViewId="0"/>
  </sheetViews>
  <sheetFormatPr baseColWidth="10" defaultRowHeight="13" x14ac:dyDescent="0.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
  <sheetViews>
    <sheetView showZeros="0" workbookViewId="0">
      <selection activeCell="C20" sqref="C20"/>
    </sheetView>
  </sheetViews>
  <sheetFormatPr baseColWidth="10" defaultColWidth="8.83203125" defaultRowHeight="13" x14ac:dyDescent="0.15"/>
  <cols>
    <col min="1" max="1" width="14.83203125" bestFit="1" customWidth="1"/>
    <col min="2" max="2" width="22.5" customWidth="1"/>
    <col min="3" max="3" width="31.83203125" customWidth="1"/>
    <col min="4" max="4" width="6.5" bestFit="1" customWidth="1"/>
    <col min="5" max="6" width="7.5" bestFit="1" customWidth="1"/>
    <col min="7" max="7" width="9.1640625" style="82" customWidth="1"/>
  </cols>
  <sheetData>
    <row r="1" spans="1:7" ht="28" x14ac:dyDescent="0.15">
      <c r="A1" s="61" t="s">
        <v>86</v>
      </c>
      <c r="B1" s="62" t="s">
        <v>88</v>
      </c>
      <c r="C1" s="62" t="s">
        <v>89</v>
      </c>
      <c r="D1" s="63" t="s">
        <v>90</v>
      </c>
      <c r="E1" s="63" t="s">
        <v>430</v>
      </c>
      <c r="F1" s="63" t="s">
        <v>92</v>
      </c>
      <c r="G1" s="83" t="s">
        <v>65</v>
      </c>
    </row>
    <row r="2" spans="1:7" x14ac:dyDescent="0.15">
      <c r="A2" s="86">
        <v>42452</v>
      </c>
      <c r="B2" s="87" t="s">
        <v>439</v>
      </c>
      <c r="C2" s="87" t="s">
        <v>440</v>
      </c>
      <c r="D2" s="88">
        <v>5000</v>
      </c>
      <c r="E2" s="88">
        <v>7500</v>
      </c>
      <c r="F2" s="88">
        <v>12500</v>
      </c>
      <c r="G2" s="85">
        <v>2017</v>
      </c>
    </row>
    <row r="3" spans="1:7" ht="28" x14ac:dyDescent="0.15">
      <c r="A3" s="64">
        <v>42656</v>
      </c>
      <c r="B3" s="65" t="s">
        <v>457</v>
      </c>
      <c r="C3" s="65" t="s">
        <v>230</v>
      </c>
      <c r="D3" s="66">
        <v>4500</v>
      </c>
      <c r="E3" s="66">
        <v>7500</v>
      </c>
      <c r="F3" s="66">
        <v>12000</v>
      </c>
      <c r="G3" s="84">
        <v>2016</v>
      </c>
    </row>
    <row r="4" spans="1:7" ht="14" x14ac:dyDescent="0.15">
      <c r="A4" s="64">
        <v>42656</v>
      </c>
      <c r="B4" s="65" t="s">
        <v>462</v>
      </c>
      <c r="C4" s="65" t="s">
        <v>230</v>
      </c>
      <c r="D4" s="66">
        <v>5000</v>
      </c>
      <c r="E4" s="66">
        <v>7500</v>
      </c>
      <c r="F4" s="66">
        <v>12500</v>
      </c>
      <c r="G4" s="85">
        <v>2016</v>
      </c>
    </row>
    <row r="5" spans="1:7" ht="28" x14ac:dyDescent="0.15">
      <c r="A5" s="64">
        <v>42284</v>
      </c>
      <c r="B5" s="65" t="s">
        <v>423</v>
      </c>
      <c r="C5" s="65" t="s">
        <v>389</v>
      </c>
      <c r="D5" s="66">
        <v>0</v>
      </c>
      <c r="E5" s="66">
        <v>5000</v>
      </c>
      <c r="F5" s="66">
        <v>5000</v>
      </c>
      <c r="G5" s="85">
        <v>2015</v>
      </c>
    </row>
    <row r="6" spans="1:7" ht="70" x14ac:dyDescent="0.15">
      <c r="A6" s="64">
        <v>42177</v>
      </c>
      <c r="B6" s="65" t="s">
        <v>205</v>
      </c>
      <c r="C6" s="65" t="s">
        <v>382</v>
      </c>
      <c r="D6" s="66">
        <v>0</v>
      </c>
      <c r="E6" s="66">
        <v>5000</v>
      </c>
      <c r="F6" s="66">
        <v>5000</v>
      </c>
      <c r="G6" s="84">
        <v>2015</v>
      </c>
    </row>
  </sheetData>
  <phoneticPr fontId="2"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197"/>
  <sheetViews>
    <sheetView showZeros="0" workbookViewId="0">
      <pane xSplit="12180" ySplit="760" topLeftCell="I1"/>
      <selection sqref="A1:XFD1048576"/>
      <selection pane="topRight" activeCell="I1" sqref="I1"/>
      <selection pane="bottomLeft" activeCell="H192" sqref="H192"/>
      <selection pane="bottomRight" activeCell="M5" sqref="M5"/>
    </sheetView>
  </sheetViews>
  <sheetFormatPr baseColWidth="10" defaultColWidth="9.1640625" defaultRowHeight="13" x14ac:dyDescent="0.15"/>
  <cols>
    <col min="1" max="1" width="15.5" style="60" bestFit="1" customWidth="1"/>
    <col min="2" max="2" width="17.33203125" style="59" customWidth="1"/>
    <col min="3" max="3" width="38.5" style="59" customWidth="1"/>
    <col min="4" max="4" width="8.5" style="59" bestFit="1" customWidth="1"/>
    <col min="5" max="5" width="7.5" style="59" bestFit="1" customWidth="1"/>
    <col min="6" max="6" width="8.5" style="59" customWidth="1"/>
    <col min="7" max="7" width="7.5" style="59" bestFit="1" customWidth="1"/>
    <col min="8" max="8" width="8.5" style="59" bestFit="1" customWidth="1"/>
    <col min="9" max="9" width="9.1640625" style="59"/>
    <col min="10" max="10" width="9.1640625" style="71"/>
    <col min="11" max="16384" width="9.1640625" style="59"/>
  </cols>
  <sheetData>
    <row r="1" spans="1:10" s="57" customFormat="1" x14ac:dyDescent="0.15">
      <c r="A1" s="61"/>
      <c r="B1" s="62"/>
      <c r="C1" s="62"/>
      <c r="D1" s="63"/>
      <c r="E1" s="63"/>
      <c r="F1" s="63"/>
      <c r="G1" s="63"/>
      <c r="H1" s="63"/>
      <c r="J1" s="72"/>
    </row>
    <row r="2" spans="1:10" x14ac:dyDescent="0.15">
      <c r="A2" s="64"/>
      <c r="B2" s="65"/>
      <c r="C2" s="65"/>
      <c r="D2" s="66"/>
      <c r="E2" s="66"/>
      <c r="F2" s="66"/>
      <c r="G2" s="66"/>
      <c r="H2" s="66"/>
    </row>
    <row r="3" spans="1:10" x14ac:dyDescent="0.15">
      <c r="A3" s="64"/>
      <c r="B3" s="65"/>
      <c r="C3" s="65"/>
      <c r="D3" s="66"/>
      <c r="E3" s="66"/>
      <c r="F3" s="79"/>
      <c r="G3" s="66"/>
      <c r="H3" s="66"/>
    </row>
    <row r="4" spans="1:10" x14ac:dyDescent="0.15">
      <c r="A4" s="64"/>
      <c r="B4" s="65"/>
      <c r="C4" s="65"/>
      <c r="D4" s="66"/>
      <c r="E4" s="66"/>
      <c r="F4" s="66"/>
      <c r="G4" s="79"/>
      <c r="H4" s="66"/>
    </row>
    <row r="5" spans="1:10" x14ac:dyDescent="0.15">
      <c r="A5" s="64"/>
      <c r="B5" s="65"/>
      <c r="C5" s="65"/>
      <c r="D5" s="66"/>
      <c r="E5" s="66"/>
      <c r="F5" s="66"/>
      <c r="G5" s="79"/>
      <c r="H5" s="66"/>
    </row>
    <row r="6" spans="1:10" x14ac:dyDescent="0.15">
      <c r="A6" s="64"/>
      <c r="B6" s="65"/>
      <c r="C6" s="65"/>
      <c r="D6" s="66"/>
      <c r="E6" s="66"/>
      <c r="F6" s="66"/>
      <c r="G6" s="79"/>
      <c r="H6" s="66"/>
    </row>
    <row r="7" spans="1:10" s="57" customFormat="1" x14ac:dyDescent="0.15">
      <c r="A7" s="64"/>
      <c r="B7" s="65"/>
      <c r="C7" s="65"/>
      <c r="D7" s="66"/>
      <c r="E7" s="66"/>
      <c r="F7" s="66"/>
      <c r="G7" s="66"/>
      <c r="H7" s="66"/>
      <c r="J7" s="72"/>
    </row>
    <row r="8" spans="1:10" x14ac:dyDescent="0.15">
      <c r="A8" s="64"/>
      <c r="B8" s="65"/>
      <c r="C8" s="65"/>
      <c r="D8" s="66"/>
      <c r="E8" s="66"/>
      <c r="F8" s="66"/>
      <c r="G8" s="66"/>
      <c r="H8" s="66"/>
    </row>
    <row r="9" spans="1:10" s="57" customFormat="1" x14ac:dyDescent="0.15">
      <c r="A9" s="64"/>
      <c r="B9" s="65"/>
      <c r="C9" s="65"/>
      <c r="D9" s="66"/>
      <c r="E9" s="66"/>
      <c r="F9" s="66"/>
      <c r="G9" s="66"/>
      <c r="H9" s="66"/>
      <c r="J9" s="72"/>
    </row>
    <row r="10" spans="1:10" s="57" customFormat="1" x14ac:dyDescent="0.15">
      <c r="A10" s="64"/>
      <c r="B10" s="65"/>
      <c r="C10" s="65"/>
      <c r="D10" s="66"/>
      <c r="E10" s="66"/>
      <c r="F10" s="66"/>
      <c r="G10" s="66"/>
      <c r="H10" s="66"/>
      <c r="J10" s="72"/>
    </row>
    <row r="11" spans="1:10" x14ac:dyDescent="0.15">
      <c r="A11" s="64"/>
      <c r="B11" s="65"/>
      <c r="C11" s="65"/>
      <c r="D11" s="66"/>
      <c r="E11" s="66"/>
      <c r="F11" s="66"/>
      <c r="G11" s="66"/>
      <c r="H11" s="66"/>
    </row>
    <row r="12" spans="1:10" x14ac:dyDescent="0.15">
      <c r="A12" s="64"/>
      <c r="B12" s="65"/>
      <c r="C12" s="65"/>
      <c r="D12" s="66"/>
      <c r="E12" s="66"/>
      <c r="F12" s="66"/>
      <c r="G12" s="66"/>
      <c r="H12" s="66"/>
    </row>
    <row r="13" spans="1:10" x14ac:dyDescent="0.15">
      <c r="A13" s="64"/>
      <c r="B13" s="65"/>
      <c r="C13" s="65"/>
      <c r="D13" s="66"/>
      <c r="E13" s="66"/>
      <c r="F13" s="66"/>
      <c r="G13" s="66"/>
      <c r="H13" s="66"/>
    </row>
    <row r="14" spans="1:10" x14ac:dyDescent="0.15">
      <c r="A14" s="64"/>
      <c r="B14" s="65"/>
      <c r="C14" s="65"/>
      <c r="D14" s="66"/>
      <c r="E14" s="66"/>
      <c r="F14" s="66"/>
      <c r="G14" s="66"/>
      <c r="H14" s="66"/>
    </row>
    <row r="15" spans="1:10" s="57" customFormat="1" x14ac:dyDescent="0.15">
      <c r="A15" s="64"/>
      <c r="B15" s="65"/>
      <c r="C15" s="65"/>
      <c r="D15" s="66"/>
      <c r="E15" s="66"/>
      <c r="F15" s="66"/>
      <c r="G15" s="66"/>
      <c r="H15" s="66"/>
      <c r="J15" s="72"/>
    </row>
    <row r="16" spans="1:10" x14ac:dyDescent="0.15">
      <c r="A16" s="64"/>
      <c r="B16" s="65"/>
      <c r="C16" s="65"/>
      <c r="D16" s="66"/>
      <c r="E16" s="66"/>
      <c r="F16" s="66"/>
      <c r="G16" s="66"/>
      <c r="H16" s="66"/>
    </row>
    <row r="17" spans="1:8" x14ac:dyDescent="0.15">
      <c r="A17" s="64"/>
      <c r="B17" s="65"/>
      <c r="C17" s="65"/>
      <c r="D17" s="66"/>
      <c r="E17" s="66"/>
      <c r="F17" s="66"/>
      <c r="G17" s="66"/>
      <c r="H17" s="66"/>
    </row>
    <row r="18" spans="1:8" x14ac:dyDescent="0.15">
      <c r="A18" s="64"/>
      <c r="B18" s="65"/>
      <c r="C18" s="65"/>
      <c r="D18" s="66"/>
      <c r="E18" s="66"/>
      <c r="F18" s="66"/>
      <c r="G18" s="66"/>
      <c r="H18" s="66"/>
    </row>
    <row r="19" spans="1:8" x14ac:dyDescent="0.15">
      <c r="A19" s="64"/>
      <c r="B19" s="65"/>
      <c r="C19" s="65"/>
      <c r="D19" s="66"/>
      <c r="E19" s="66"/>
      <c r="F19" s="66"/>
      <c r="G19" s="66"/>
      <c r="H19" s="66"/>
    </row>
    <row r="20" spans="1:8" x14ac:dyDescent="0.15">
      <c r="A20" s="64"/>
      <c r="B20" s="65"/>
      <c r="C20" s="65"/>
      <c r="D20" s="66"/>
      <c r="E20" s="66"/>
      <c r="F20" s="66"/>
      <c r="G20" s="66"/>
      <c r="H20" s="66"/>
    </row>
    <row r="21" spans="1:8" x14ac:dyDescent="0.15">
      <c r="A21" s="64"/>
      <c r="B21" s="65"/>
      <c r="C21" s="65"/>
      <c r="D21" s="66"/>
      <c r="E21" s="66"/>
      <c r="F21" s="66"/>
      <c r="G21" s="66"/>
      <c r="H21" s="66"/>
    </row>
    <row r="22" spans="1:8" x14ac:dyDescent="0.15">
      <c r="A22" s="64"/>
      <c r="B22" s="65"/>
      <c r="C22" s="65"/>
      <c r="D22" s="66"/>
      <c r="E22" s="66"/>
      <c r="F22" s="66"/>
      <c r="G22" s="66"/>
      <c r="H22" s="66"/>
    </row>
    <row r="23" spans="1:8" x14ac:dyDescent="0.15">
      <c r="A23" s="64"/>
      <c r="B23" s="65"/>
      <c r="C23" s="65"/>
      <c r="D23" s="66"/>
      <c r="E23" s="66"/>
      <c r="F23" s="66"/>
      <c r="G23" s="66"/>
      <c r="H23" s="66"/>
    </row>
    <row r="24" spans="1:8" x14ac:dyDescent="0.15">
      <c r="A24" s="64"/>
      <c r="B24" s="65"/>
      <c r="C24" s="65"/>
      <c r="D24" s="66"/>
      <c r="E24" s="66"/>
      <c r="F24" s="66"/>
      <c r="G24" s="66"/>
      <c r="H24" s="66"/>
    </row>
    <row r="25" spans="1:8" x14ac:dyDescent="0.15">
      <c r="A25" s="64"/>
      <c r="B25" s="65"/>
      <c r="C25" s="65"/>
      <c r="D25" s="66"/>
      <c r="E25" s="66"/>
      <c r="F25" s="66"/>
      <c r="G25" s="66"/>
      <c r="H25" s="66"/>
    </row>
    <row r="26" spans="1:8" x14ac:dyDescent="0.15">
      <c r="A26" s="64"/>
      <c r="B26" s="65"/>
      <c r="C26" s="65"/>
      <c r="D26" s="66"/>
      <c r="E26" s="66"/>
      <c r="F26" s="66"/>
      <c r="G26" s="66"/>
      <c r="H26" s="66"/>
    </row>
    <row r="27" spans="1:8" x14ac:dyDescent="0.15">
      <c r="A27" s="64"/>
      <c r="B27" s="65"/>
      <c r="C27" s="65"/>
      <c r="D27" s="66"/>
      <c r="E27" s="66"/>
      <c r="F27" s="66"/>
      <c r="G27" s="66"/>
      <c r="H27" s="66"/>
    </row>
    <row r="28" spans="1:8" x14ac:dyDescent="0.15">
      <c r="A28" s="64"/>
      <c r="B28" s="65"/>
      <c r="C28" s="65"/>
      <c r="D28" s="66"/>
      <c r="E28" s="66"/>
      <c r="F28" s="66"/>
      <c r="G28" s="66"/>
      <c r="H28" s="66"/>
    </row>
    <row r="29" spans="1:8" x14ac:dyDescent="0.15">
      <c r="A29" s="64"/>
      <c r="B29" s="65"/>
      <c r="C29" s="65"/>
      <c r="D29" s="66"/>
      <c r="E29" s="66"/>
      <c r="F29" s="66"/>
      <c r="G29" s="66"/>
      <c r="H29" s="66"/>
    </row>
    <row r="30" spans="1:8" x14ac:dyDescent="0.15">
      <c r="A30" s="64"/>
      <c r="B30" s="65"/>
      <c r="C30" s="65"/>
      <c r="D30" s="66"/>
      <c r="E30" s="66"/>
      <c r="F30" s="66"/>
      <c r="G30" s="66"/>
      <c r="H30" s="66"/>
    </row>
    <row r="31" spans="1:8" x14ac:dyDescent="0.15">
      <c r="A31" s="64"/>
      <c r="B31" s="65"/>
      <c r="C31" s="65"/>
      <c r="D31" s="66"/>
      <c r="E31" s="66"/>
      <c r="F31" s="66"/>
      <c r="G31" s="66"/>
      <c r="H31" s="66"/>
    </row>
    <row r="32" spans="1:8" x14ac:dyDescent="0.15">
      <c r="A32" s="64"/>
      <c r="B32" s="65"/>
      <c r="C32" s="65"/>
      <c r="D32" s="66"/>
      <c r="E32" s="66"/>
      <c r="F32" s="66"/>
      <c r="G32" s="66"/>
      <c r="H32" s="66"/>
    </row>
    <row r="33" spans="1:10" x14ac:dyDescent="0.15">
      <c r="A33" s="64"/>
      <c r="B33" s="65"/>
      <c r="C33" s="65"/>
      <c r="D33" s="66"/>
      <c r="E33" s="66"/>
      <c r="F33" s="66"/>
      <c r="G33" s="66"/>
      <c r="H33" s="66"/>
    </row>
    <row r="34" spans="1:10" x14ac:dyDescent="0.15">
      <c r="A34" s="64"/>
      <c r="B34" s="65"/>
      <c r="C34" s="65"/>
      <c r="D34" s="66"/>
      <c r="E34" s="66"/>
      <c r="F34" s="66"/>
      <c r="G34" s="66"/>
      <c r="H34" s="66"/>
    </row>
    <row r="35" spans="1:10" x14ac:dyDescent="0.15">
      <c r="A35" s="64"/>
      <c r="B35" s="65"/>
      <c r="C35" s="65"/>
      <c r="D35" s="66"/>
      <c r="E35" s="66"/>
      <c r="F35" s="66"/>
      <c r="G35" s="66"/>
      <c r="H35" s="66"/>
    </row>
    <row r="36" spans="1:10" x14ac:dyDescent="0.15">
      <c r="A36" s="64"/>
      <c r="B36" s="65"/>
      <c r="C36" s="65"/>
      <c r="D36" s="66"/>
      <c r="E36" s="66"/>
      <c r="F36" s="66"/>
      <c r="G36" s="66"/>
      <c r="H36" s="66"/>
    </row>
    <row r="37" spans="1:10" x14ac:dyDescent="0.15">
      <c r="A37" s="64"/>
      <c r="B37" s="65"/>
      <c r="C37" s="65"/>
      <c r="D37" s="66"/>
      <c r="E37" s="66"/>
      <c r="F37" s="66"/>
      <c r="G37" s="66"/>
      <c r="H37" s="66"/>
    </row>
    <row r="38" spans="1:10" s="57" customFormat="1" x14ac:dyDescent="0.15">
      <c r="A38" s="64"/>
      <c r="B38" s="65"/>
      <c r="C38" s="65"/>
      <c r="D38" s="66"/>
      <c r="E38" s="66"/>
      <c r="F38" s="66"/>
      <c r="G38" s="66"/>
      <c r="H38" s="66"/>
      <c r="J38" s="72"/>
    </row>
    <row r="39" spans="1:10" x14ac:dyDescent="0.15">
      <c r="A39" s="64"/>
      <c r="B39" s="65"/>
      <c r="C39" s="65"/>
      <c r="D39" s="66"/>
      <c r="E39" s="66"/>
      <c r="F39" s="66"/>
      <c r="G39" s="66"/>
      <c r="H39" s="66"/>
    </row>
    <row r="40" spans="1:10" x14ac:dyDescent="0.15">
      <c r="A40" s="64"/>
      <c r="B40" s="65"/>
      <c r="C40" s="65"/>
      <c r="D40" s="66"/>
      <c r="E40" s="66"/>
      <c r="F40" s="66"/>
      <c r="G40" s="66"/>
      <c r="H40" s="66"/>
    </row>
    <row r="41" spans="1:10" x14ac:dyDescent="0.15">
      <c r="A41" s="64"/>
      <c r="B41" s="65"/>
      <c r="C41" s="65"/>
      <c r="D41" s="66"/>
      <c r="E41" s="66"/>
      <c r="F41" s="66"/>
      <c r="G41" s="66"/>
      <c r="H41" s="66"/>
    </row>
    <row r="42" spans="1:10" x14ac:dyDescent="0.15">
      <c r="A42" s="64"/>
      <c r="B42" s="65"/>
      <c r="C42" s="65"/>
      <c r="D42" s="66"/>
      <c r="E42" s="66"/>
      <c r="F42" s="66"/>
      <c r="G42" s="66"/>
      <c r="H42" s="66"/>
    </row>
    <row r="43" spans="1:10" x14ac:dyDescent="0.15">
      <c r="A43" s="64"/>
      <c r="B43" s="65"/>
      <c r="C43" s="65"/>
      <c r="D43" s="66"/>
      <c r="E43" s="66"/>
      <c r="F43" s="66"/>
      <c r="G43" s="66"/>
      <c r="H43" s="66"/>
    </row>
    <row r="44" spans="1:10" x14ac:dyDescent="0.15">
      <c r="A44" s="64"/>
      <c r="B44" s="65"/>
      <c r="C44" s="65"/>
      <c r="D44" s="66"/>
      <c r="E44" s="66"/>
      <c r="F44" s="66"/>
      <c r="G44" s="66"/>
      <c r="H44" s="66"/>
    </row>
    <row r="45" spans="1:10" x14ac:dyDescent="0.15">
      <c r="A45" s="64"/>
      <c r="B45" s="65"/>
      <c r="C45" s="65"/>
      <c r="D45" s="66"/>
      <c r="E45" s="66"/>
      <c r="F45" s="80"/>
      <c r="G45" s="66"/>
      <c r="H45" s="66"/>
    </row>
    <row r="46" spans="1:10" x14ac:dyDescent="0.15">
      <c r="A46" s="64"/>
      <c r="B46" s="65"/>
      <c r="C46" s="65"/>
      <c r="D46" s="66"/>
      <c r="E46" s="66"/>
      <c r="F46" s="66"/>
      <c r="G46" s="80"/>
      <c r="H46" s="66"/>
    </row>
    <row r="47" spans="1:10" x14ac:dyDescent="0.15">
      <c r="A47" s="64"/>
      <c r="B47" s="65"/>
      <c r="C47" s="65"/>
      <c r="D47" s="66"/>
      <c r="E47" s="66"/>
      <c r="F47" s="66"/>
      <c r="G47" s="80"/>
      <c r="H47" s="66"/>
    </row>
    <row r="48" spans="1:10" x14ac:dyDescent="0.15">
      <c r="A48" s="64"/>
      <c r="B48" s="65"/>
      <c r="C48" s="65"/>
      <c r="D48" s="66"/>
      <c r="E48" s="66"/>
      <c r="F48" s="66"/>
      <c r="G48" s="66"/>
      <c r="H48" s="66"/>
    </row>
    <row r="49" spans="1:10" x14ac:dyDescent="0.15">
      <c r="A49" s="64"/>
      <c r="B49" s="65"/>
      <c r="C49" s="65"/>
      <c r="D49" s="66"/>
      <c r="E49" s="66"/>
      <c r="F49" s="66"/>
      <c r="G49" s="66"/>
      <c r="H49" s="66"/>
    </row>
    <row r="50" spans="1:10" x14ac:dyDescent="0.15">
      <c r="A50" s="64"/>
      <c r="B50" s="65"/>
      <c r="C50" s="65"/>
      <c r="D50" s="66"/>
      <c r="E50" s="66"/>
      <c r="F50" s="66"/>
      <c r="G50" s="66"/>
      <c r="H50" s="66"/>
    </row>
    <row r="51" spans="1:10" x14ac:dyDescent="0.15">
      <c r="A51" s="64"/>
      <c r="B51" s="65"/>
      <c r="C51" s="65"/>
      <c r="D51" s="66"/>
      <c r="E51" s="66"/>
      <c r="F51" s="66"/>
      <c r="G51" s="66"/>
      <c r="H51" s="66"/>
    </row>
    <row r="52" spans="1:10" s="57" customFormat="1" x14ac:dyDescent="0.15">
      <c r="A52" s="64"/>
      <c r="B52" s="65"/>
      <c r="C52" s="65"/>
      <c r="D52" s="66"/>
      <c r="E52" s="66"/>
      <c r="F52" s="66"/>
      <c r="G52" s="66"/>
      <c r="H52" s="66"/>
      <c r="J52" s="72"/>
    </row>
    <row r="53" spans="1:10" x14ac:dyDescent="0.15">
      <c r="A53" s="64"/>
      <c r="B53" s="65"/>
      <c r="C53" s="65"/>
      <c r="D53" s="66"/>
      <c r="E53" s="66"/>
      <c r="F53" s="66"/>
      <c r="G53" s="66"/>
      <c r="H53" s="66"/>
    </row>
    <row r="54" spans="1:10" x14ac:dyDescent="0.15">
      <c r="A54" s="64"/>
      <c r="B54" s="65"/>
      <c r="C54" s="65"/>
      <c r="D54" s="66"/>
      <c r="E54" s="66"/>
      <c r="F54" s="66"/>
      <c r="G54" s="66"/>
      <c r="H54" s="66"/>
    </row>
    <row r="55" spans="1:10" x14ac:dyDescent="0.15">
      <c r="A55" s="64"/>
      <c r="B55" s="65"/>
      <c r="C55" s="65"/>
      <c r="D55" s="66"/>
      <c r="E55" s="66"/>
      <c r="F55" s="66"/>
      <c r="G55" s="66"/>
      <c r="H55" s="66"/>
    </row>
    <row r="56" spans="1:10" x14ac:dyDescent="0.15">
      <c r="A56" s="64"/>
      <c r="B56" s="65"/>
      <c r="C56" s="65"/>
      <c r="D56" s="66"/>
      <c r="E56" s="66"/>
      <c r="F56" s="66"/>
      <c r="G56" s="66"/>
      <c r="H56" s="66"/>
    </row>
    <row r="57" spans="1:10" x14ac:dyDescent="0.15">
      <c r="A57" s="64"/>
      <c r="B57" s="65"/>
      <c r="C57" s="65"/>
      <c r="D57" s="66"/>
      <c r="E57" s="66"/>
      <c r="F57" s="66"/>
      <c r="G57" s="66"/>
      <c r="H57" s="66"/>
    </row>
    <row r="58" spans="1:10" x14ac:dyDescent="0.15">
      <c r="A58" s="64"/>
      <c r="B58" s="65"/>
      <c r="C58" s="65"/>
      <c r="D58" s="66"/>
      <c r="E58" s="66"/>
      <c r="F58" s="66"/>
      <c r="G58" s="80"/>
      <c r="H58" s="66"/>
      <c r="J58" s="79"/>
    </row>
    <row r="59" spans="1:10" x14ac:dyDescent="0.15">
      <c r="A59" s="64"/>
      <c r="B59" s="65"/>
      <c r="C59" s="65"/>
      <c r="D59" s="66"/>
      <c r="E59" s="66"/>
      <c r="F59" s="66"/>
      <c r="G59" s="66"/>
      <c r="H59" s="66"/>
    </row>
    <row r="60" spans="1:10" x14ac:dyDescent="0.15">
      <c r="A60" s="64"/>
      <c r="B60" s="65"/>
      <c r="C60" s="65"/>
      <c r="D60" s="66"/>
      <c r="E60" s="66"/>
      <c r="F60" s="66"/>
      <c r="G60" s="66"/>
      <c r="H60" s="66"/>
    </row>
    <row r="61" spans="1:10" x14ac:dyDescent="0.15">
      <c r="A61" s="64"/>
      <c r="B61" s="65"/>
      <c r="C61" s="65"/>
      <c r="D61" s="66"/>
      <c r="E61" s="66"/>
      <c r="F61" s="66"/>
      <c r="G61" s="66"/>
      <c r="H61" s="66"/>
    </row>
    <row r="62" spans="1:10" x14ac:dyDescent="0.15">
      <c r="A62" s="64"/>
      <c r="B62" s="65"/>
      <c r="C62" s="65"/>
      <c r="D62" s="66"/>
      <c r="E62" s="66"/>
      <c r="F62" s="66"/>
      <c r="G62" s="66"/>
      <c r="H62" s="66"/>
    </row>
    <row r="63" spans="1:10" x14ac:dyDescent="0.15">
      <c r="A63" s="64"/>
      <c r="B63" s="65"/>
      <c r="C63" s="65"/>
      <c r="D63" s="66"/>
      <c r="E63" s="66"/>
      <c r="F63" s="66"/>
      <c r="G63" s="66"/>
      <c r="H63" s="66"/>
    </row>
    <row r="64" spans="1:10" x14ac:dyDescent="0.15">
      <c r="A64" s="64"/>
      <c r="B64" s="65"/>
      <c r="C64" s="65"/>
      <c r="D64" s="66"/>
      <c r="E64" s="66"/>
      <c r="F64" s="66"/>
      <c r="G64" s="66"/>
      <c r="H64" s="66"/>
    </row>
    <row r="65" spans="1:10" x14ac:dyDescent="0.15">
      <c r="A65" s="64"/>
      <c r="B65" s="65"/>
      <c r="C65" s="65"/>
      <c r="D65" s="66"/>
      <c r="E65" s="66"/>
      <c r="F65" s="66"/>
      <c r="G65" s="66"/>
      <c r="H65" s="66"/>
    </row>
    <row r="66" spans="1:10" x14ac:dyDescent="0.15">
      <c r="A66" s="64"/>
      <c r="B66" s="65"/>
      <c r="C66" s="65"/>
      <c r="D66" s="66"/>
      <c r="E66" s="66"/>
      <c r="F66" s="66"/>
      <c r="G66" s="66"/>
      <c r="H66" s="66"/>
    </row>
    <row r="67" spans="1:10" x14ac:dyDescent="0.15">
      <c r="A67" s="64"/>
      <c r="B67" s="65"/>
      <c r="C67" s="65"/>
      <c r="D67" s="66"/>
      <c r="E67" s="66"/>
      <c r="F67" s="66"/>
      <c r="G67" s="66"/>
      <c r="H67" s="66"/>
    </row>
    <row r="68" spans="1:10" x14ac:dyDescent="0.15">
      <c r="A68" s="64"/>
      <c r="B68" s="65"/>
      <c r="C68" s="65"/>
      <c r="D68" s="66"/>
      <c r="E68" s="66"/>
      <c r="F68" s="66"/>
      <c r="G68" s="66"/>
      <c r="H68" s="66"/>
    </row>
    <row r="69" spans="1:10" s="57" customFormat="1" x14ac:dyDescent="0.15">
      <c r="A69" s="64"/>
      <c r="B69" s="65"/>
      <c r="C69" s="65"/>
      <c r="D69" s="66"/>
      <c r="E69" s="66"/>
      <c r="F69" s="66"/>
      <c r="G69" s="66"/>
      <c r="H69" s="66"/>
      <c r="J69" s="72"/>
    </row>
    <row r="70" spans="1:10" x14ac:dyDescent="0.15">
      <c r="A70" s="64"/>
      <c r="B70" s="65"/>
      <c r="C70" s="65"/>
      <c r="D70" s="66"/>
      <c r="E70" s="66"/>
      <c r="F70" s="66"/>
      <c r="G70" s="66"/>
      <c r="H70" s="66"/>
    </row>
    <row r="71" spans="1:10" x14ac:dyDescent="0.15">
      <c r="A71" s="64"/>
      <c r="B71" s="65"/>
      <c r="C71" s="65"/>
      <c r="D71" s="66"/>
      <c r="E71" s="66"/>
      <c r="F71" s="66"/>
      <c r="G71" s="66"/>
      <c r="H71" s="66"/>
    </row>
    <row r="72" spans="1:10" x14ac:dyDescent="0.15">
      <c r="A72" s="64"/>
      <c r="B72" s="65"/>
      <c r="C72" s="65"/>
      <c r="D72" s="66"/>
      <c r="E72" s="66"/>
      <c r="F72" s="66"/>
      <c r="G72" s="66"/>
      <c r="H72" s="66"/>
    </row>
    <row r="73" spans="1:10" x14ac:dyDescent="0.15">
      <c r="A73" s="64"/>
      <c r="B73" s="65"/>
      <c r="C73" s="65"/>
      <c r="D73" s="66"/>
      <c r="E73" s="66"/>
      <c r="F73" s="66"/>
      <c r="G73" s="66"/>
      <c r="H73" s="66"/>
    </row>
    <row r="74" spans="1:10" x14ac:dyDescent="0.15">
      <c r="A74" s="64"/>
      <c r="B74" s="65"/>
      <c r="C74" s="65"/>
      <c r="D74" s="66"/>
      <c r="E74" s="66"/>
      <c r="F74" s="66"/>
      <c r="G74" s="66"/>
      <c r="H74" s="66"/>
    </row>
    <row r="75" spans="1:10" x14ac:dyDescent="0.15">
      <c r="A75" s="64"/>
      <c r="B75" s="65"/>
      <c r="C75" s="65"/>
      <c r="D75" s="66"/>
      <c r="E75" s="66"/>
      <c r="F75" s="66"/>
      <c r="G75" s="66"/>
      <c r="H75" s="66"/>
    </row>
    <row r="76" spans="1:10" x14ac:dyDescent="0.15">
      <c r="A76" s="64"/>
      <c r="B76" s="65"/>
      <c r="C76" s="65"/>
      <c r="D76" s="66"/>
      <c r="E76" s="66"/>
      <c r="F76" s="66"/>
      <c r="G76" s="66"/>
      <c r="H76" s="66"/>
    </row>
    <row r="77" spans="1:10" x14ac:dyDescent="0.15">
      <c r="A77" s="64"/>
      <c r="B77" s="65"/>
      <c r="C77" s="65"/>
      <c r="D77" s="66"/>
      <c r="E77" s="66"/>
      <c r="F77" s="66"/>
      <c r="G77" s="66"/>
      <c r="H77" s="66"/>
    </row>
    <row r="78" spans="1:10" x14ac:dyDescent="0.15">
      <c r="A78" s="64"/>
      <c r="B78" s="65"/>
      <c r="C78" s="65"/>
      <c r="D78" s="66"/>
      <c r="E78" s="66"/>
      <c r="F78" s="66"/>
      <c r="G78" s="66"/>
      <c r="H78" s="66"/>
    </row>
    <row r="79" spans="1:10" x14ac:dyDescent="0.15">
      <c r="A79" s="64"/>
      <c r="B79" s="65"/>
      <c r="C79" s="65"/>
      <c r="D79" s="66"/>
      <c r="E79" s="66"/>
      <c r="F79" s="66"/>
      <c r="G79" s="66"/>
      <c r="H79" s="66"/>
    </row>
    <row r="80" spans="1:10" x14ac:dyDescent="0.15">
      <c r="A80" s="64"/>
      <c r="B80" s="65"/>
      <c r="C80" s="65"/>
      <c r="D80" s="66"/>
      <c r="E80" s="66"/>
      <c r="F80" s="66"/>
      <c r="G80" s="66"/>
      <c r="H80" s="66"/>
    </row>
    <row r="81" spans="1:10" x14ac:dyDescent="0.15">
      <c r="A81" s="64"/>
      <c r="B81" s="65"/>
      <c r="C81" s="65"/>
      <c r="D81" s="66"/>
      <c r="E81" s="66"/>
      <c r="F81" s="66"/>
      <c r="G81" s="66"/>
      <c r="H81" s="66"/>
    </row>
    <row r="82" spans="1:10" x14ac:dyDescent="0.15">
      <c r="A82" s="64"/>
      <c r="B82" s="65"/>
      <c r="C82" s="65"/>
      <c r="D82" s="66"/>
      <c r="E82" s="66"/>
      <c r="F82" s="66"/>
      <c r="G82" s="66"/>
      <c r="H82" s="66"/>
    </row>
    <row r="83" spans="1:10" x14ac:dyDescent="0.15">
      <c r="A83" s="64"/>
      <c r="B83" s="65"/>
      <c r="C83" s="65"/>
      <c r="D83" s="66"/>
      <c r="E83" s="66"/>
      <c r="F83" s="66"/>
      <c r="G83" s="66"/>
      <c r="H83" s="66"/>
    </row>
    <row r="84" spans="1:10" x14ac:dyDescent="0.15">
      <c r="A84" s="64"/>
      <c r="B84" s="65"/>
      <c r="C84" s="65"/>
      <c r="D84" s="66"/>
      <c r="E84" s="66"/>
      <c r="F84" s="66"/>
      <c r="G84" s="66"/>
      <c r="H84" s="66"/>
    </row>
    <row r="85" spans="1:10" x14ac:dyDescent="0.15">
      <c r="A85" s="64"/>
      <c r="B85" s="65"/>
      <c r="C85" s="65"/>
      <c r="D85" s="66"/>
      <c r="E85" s="66"/>
      <c r="F85" s="66"/>
      <c r="G85" s="66"/>
      <c r="H85" s="66"/>
    </row>
    <row r="86" spans="1:10" x14ac:dyDescent="0.15">
      <c r="A86" s="64"/>
      <c r="B86" s="65"/>
      <c r="C86" s="65"/>
      <c r="D86" s="66"/>
      <c r="E86" s="66"/>
      <c r="F86" s="66"/>
      <c r="G86" s="66"/>
      <c r="H86" s="66"/>
    </row>
    <row r="87" spans="1:10" x14ac:dyDescent="0.15">
      <c r="A87" s="64"/>
      <c r="B87" s="65"/>
      <c r="C87" s="65"/>
      <c r="D87" s="66"/>
      <c r="E87" s="66"/>
      <c r="F87" s="66"/>
      <c r="G87" s="66"/>
      <c r="H87" s="66"/>
    </row>
    <row r="88" spans="1:10" x14ac:dyDescent="0.15">
      <c r="A88" s="64"/>
      <c r="B88" s="65"/>
      <c r="C88" s="65"/>
      <c r="D88" s="66"/>
      <c r="E88" s="66"/>
      <c r="F88" s="66"/>
      <c r="G88" s="66"/>
      <c r="H88" s="66"/>
    </row>
    <row r="89" spans="1:10" x14ac:dyDescent="0.15">
      <c r="A89" s="64"/>
      <c r="B89" s="65"/>
      <c r="C89" s="65"/>
      <c r="D89" s="66"/>
      <c r="E89" s="66"/>
      <c r="F89" s="66"/>
      <c r="G89" s="66"/>
      <c r="H89" s="66"/>
    </row>
    <row r="90" spans="1:10" x14ac:dyDescent="0.15">
      <c r="A90" s="64"/>
      <c r="B90" s="65"/>
      <c r="C90" s="65"/>
      <c r="D90" s="66"/>
      <c r="E90" s="66"/>
      <c r="F90" s="66"/>
      <c r="G90" s="66"/>
      <c r="H90" s="66"/>
    </row>
    <row r="91" spans="1:10" x14ac:dyDescent="0.15">
      <c r="A91" s="64"/>
      <c r="B91" s="65"/>
      <c r="C91" s="65"/>
      <c r="D91" s="66"/>
      <c r="E91" s="66"/>
      <c r="F91" s="66"/>
      <c r="G91" s="66"/>
      <c r="H91" s="66"/>
    </row>
    <row r="92" spans="1:10" x14ac:dyDescent="0.15">
      <c r="A92" s="64"/>
      <c r="B92" s="65"/>
      <c r="C92" s="65"/>
      <c r="D92" s="66"/>
      <c r="E92" s="66"/>
      <c r="F92" s="66"/>
      <c r="G92" s="66"/>
      <c r="H92" s="66"/>
    </row>
    <row r="93" spans="1:10" x14ac:dyDescent="0.15">
      <c r="A93" s="64"/>
      <c r="B93" s="65"/>
      <c r="C93" s="65"/>
      <c r="D93" s="66"/>
      <c r="E93" s="66"/>
      <c r="F93" s="66"/>
      <c r="G93" s="66"/>
      <c r="H93" s="66"/>
    </row>
    <row r="94" spans="1:10" x14ac:dyDescent="0.15">
      <c r="A94" s="64"/>
      <c r="B94" s="65"/>
      <c r="C94" s="65"/>
      <c r="D94" s="66"/>
      <c r="E94" s="66"/>
      <c r="F94" s="66"/>
      <c r="G94" s="66"/>
      <c r="H94" s="66"/>
    </row>
    <row r="95" spans="1:10" x14ac:dyDescent="0.15">
      <c r="A95" s="64"/>
      <c r="B95" s="65"/>
      <c r="C95" s="65"/>
      <c r="D95" s="66"/>
      <c r="E95" s="66"/>
      <c r="F95" s="66"/>
      <c r="G95" s="66"/>
      <c r="H95" s="66"/>
    </row>
    <row r="96" spans="1:10" s="57" customFormat="1" x14ac:dyDescent="0.15">
      <c r="A96" s="64"/>
      <c r="B96" s="65"/>
      <c r="C96" s="65"/>
      <c r="D96" s="66"/>
      <c r="E96" s="66"/>
      <c r="F96" s="66"/>
      <c r="G96" s="66"/>
      <c r="H96" s="66"/>
      <c r="J96" s="72"/>
    </row>
    <row r="97" spans="1:8" x14ac:dyDescent="0.15">
      <c r="A97" s="64"/>
      <c r="B97" s="65"/>
      <c r="C97" s="65"/>
      <c r="D97" s="66"/>
      <c r="E97" s="66"/>
      <c r="F97" s="66"/>
      <c r="G97" s="66"/>
      <c r="H97" s="66"/>
    </row>
    <row r="98" spans="1:8" x14ac:dyDescent="0.15">
      <c r="A98" s="64"/>
      <c r="B98" s="65"/>
      <c r="C98" s="65"/>
      <c r="D98" s="66"/>
      <c r="E98" s="66"/>
      <c r="F98" s="66"/>
      <c r="G98" s="66"/>
      <c r="H98" s="66"/>
    </row>
    <row r="99" spans="1:8" x14ac:dyDescent="0.15">
      <c r="A99" s="64"/>
      <c r="B99" s="65"/>
      <c r="C99" s="65"/>
      <c r="D99" s="66"/>
      <c r="E99" s="66"/>
      <c r="F99" s="66"/>
      <c r="G99" s="66"/>
      <c r="H99" s="66"/>
    </row>
    <row r="100" spans="1:8" x14ac:dyDescent="0.15">
      <c r="A100" s="64"/>
      <c r="B100" s="65"/>
      <c r="C100" s="65"/>
      <c r="D100" s="66"/>
      <c r="E100" s="66"/>
      <c r="F100" s="66"/>
      <c r="G100" s="66"/>
      <c r="H100" s="66"/>
    </row>
    <row r="101" spans="1:8" x14ac:dyDescent="0.15">
      <c r="A101" s="64"/>
      <c r="B101" s="65"/>
      <c r="C101" s="65"/>
      <c r="D101" s="66"/>
      <c r="E101" s="66"/>
      <c r="F101" s="66"/>
      <c r="G101" s="66"/>
      <c r="H101" s="66"/>
    </row>
    <row r="102" spans="1:8" x14ac:dyDescent="0.15">
      <c r="A102" s="64"/>
      <c r="B102" s="65"/>
      <c r="C102" s="65"/>
      <c r="D102" s="66"/>
      <c r="E102" s="66"/>
      <c r="F102" s="66"/>
      <c r="G102" s="66"/>
      <c r="H102" s="66"/>
    </row>
    <row r="103" spans="1:8" x14ac:dyDescent="0.15">
      <c r="A103" s="64"/>
      <c r="B103" s="65"/>
      <c r="C103" s="65"/>
      <c r="D103" s="66"/>
      <c r="E103" s="66"/>
      <c r="F103" s="66"/>
      <c r="G103" s="66"/>
      <c r="H103" s="66"/>
    </row>
    <row r="104" spans="1:8" x14ac:dyDescent="0.15">
      <c r="A104" s="64"/>
      <c r="B104" s="65"/>
      <c r="C104" s="65"/>
      <c r="D104" s="66"/>
      <c r="E104" s="66"/>
      <c r="F104" s="66"/>
      <c r="G104" s="66"/>
      <c r="H104" s="66"/>
    </row>
    <row r="105" spans="1:8" x14ac:dyDescent="0.15">
      <c r="A105" s="64"/>
      <c r="B105" s="65"/>
      <c r="C105" s="65"/>
      <c r="D105" s="66"/>
      <c r="E105" s="66"/>
      <c r="F105" s="66"/>
      <c r="G105" s="66"/>
      <c r="H105" s="66"/>
    </row>
    <row r="106" spans="1:8" x14ac:dyDescent="0.15">
      <c r="A106" s="64"/>
      <c r="B106" s="65"/>
      <c r="C106" s="65"/>
      <c r="D106" s="66"/>
      <c r="E106" s="66"/>
      <c r="F106" s="66"/>
      <c r="G106" s="66"/>
      <c r="H106" s="66"/>
    </row>
    <row r="107" spans="1:8" x14ac:dyDescent="0.15">
      <c r="A107" s="64"/>
      <c r="B107" s="65"/>
      <c r="C107" s="65"/>
      <c r="D107" s="66"/>
      <c r="E107" s="66"/>
      <c r="F107" s="66"/>
      <c r="G107" s="66"/>
      <c r="H107" s="66"/>
    </row>
    <row r="108" spans="1:8" x14ac:dyDescent="0.15">
      <c r="A108" s="64"/>
      <c r="B108" s="65"/>
      <c r="C108" s="65"/>
      <c r="D108" s="66"/>
      <c r="E108" s="66"/>
      <c r="F108" s="66"/>
      <c r="G108" s="66"/>
      <c r="H108" s="66"/>
    </row>
    <row r="109" spans="1:8" x14ac:dyDescent="0.15">
      <c r="A109" s="64"/>
      <c r="B109" s="65"/>
      <c r="C109" s="65"/>
      <c r="D109" s="66"/>
      <c r="E109" s="66"/>
      <c r="F109" s="66"/>
      <c r="G109" s="66"/>
      <c r="H109" s="66"/>
    </row>
    <row r="110" spans="1:8" x14ac:dyDescent="0.15">
      <c r="A110" s="64"/>
      <c r="B110" s="65"/>
      <c r="C110" s="65"/>
      <c r="D110" s="66"/>
      <c r="E110" s="66"/>
      <c r="F110" s="66"/>
      <c r="G110" s="66"/>
      <c r="H110" s="66"/>
    </row>
    <row r="111" spans="1:8" x14ac:dyDescent="0.15">
      <c r="A111" s="64"/>
      <c r="B111" s="65"/>
      <c r="C111" s="65"/>
      <c r="D111" s="66"/>
      <c r="E111" s="66"/>
      <c r="F111" s="66"/>
      <c r="G111" s="66"/>
      <c r="H111" s="66"/>
    </row>
    <row r="112" spans="1:8" x14ac:dyDescent="0.15">
      <c r="A112" s="64"/>
      <c r="B112" s="65"/>
      <c r="C112" s="65"/>
      <c r="D112" s="66"/>
      <c r="E112" s="66"/>
      <c r="F112" s="66"/>
      <c r="G112" s="66"/>
      <c r="H112" s="66"/>
    </row>
    <row r="113" spans="1:8" x14ac:dyDescent="0.15">
      <c r="A113" s="64"/>
      <c r="B113" s="65"/>
      <c r="C113" s="65"/>
      <c r="D113" s="66"/>
      <c r="E113" s="66"/>
      <c r="F113" s="66"/>
      <c r="G113" s="66"/>
      <c r="H113" s="66"/>
    </row>
    <row r="114" spans="1:8" x14ac:dyDescent="0.15">
      <c r="A114" s="64"/>
      <c r="B114" s="65"/>
      <c r="C114" s="65"/>
      <c r="D114" s="66"/>
      <c r="E114" s="66"/>
      <c r="F114" s="66"/>
      <c r="G114" s="66"/>
      <c r="H114" s="66"/>
    </row>
    <row r="115" spans="1:8" x14ac:dyDescent="0.15">
      <c r="A115" s="64"/>
      <c r="B115" s="65"/>
      <c r="C115" s="65"/>
      <c r="D115" s="66"/>
      <c r="E115" s="66"/>
      <c r="F115" s="66"/>
      <c r="G115" s="66"/>
      <c r="H115" s="66"/>
    </row>
    <row r="116" spans="1:8" x14ac:dyDescent="0.15">
      <c r="A116" s="64"/>
      <c r="B116" s="65"/>
      <c r="C116" s="65"/>
      <c r="D116" s="66"/>
      <c r="E116" s="66"/>
      <c r="F116" s="66"/>
      <c r="G116" s="66"/>
      <c r="H116" s="66"/>
    </row>
    <row r="117" spans="1:8" x14ac:dyDescent="0.15">
      <c r="A117" s="64"/>
      <c r="B117" s="65"/>
      <c r="C117" s="65"/>
      <c r="D117" s="66"/>
      <c r="E117" s="66"/>
      <c r="F117" s="66"/>
      <c r="G117" s="66"/>
      <c r="H117" s="66"/>
    </row>
    <row r="118" spans="1:8" x14ac:dyDescent="0.15">
      <c r="A118" s="64"/>
      <c r="B118" s="65"/>
      <c r="C118" s="65"/>
      <c r="D118" s="66"/>
      <c r="E118" s="66"/>
      <c r="F118" s="66"/>
      <c r="G118" s="66"/>
      <c r="H118" s="66"/>
    </row>
    <row r="119" spans="1:8" x14ac:dyDescent="0.15">
      <c r="A119" s="64"/>
      <c r="B119" s="65"/>
      <c r="C119" s="65"/>
      <c r="D119" s="66"/>
      <c r="E119" s="66"/>
      <c r="F119" s="66"/>
      <c r="G119" s="66"/>
      <c r="H119" s="66"/>
    </row>
    <row r="120" spans="1:8" x14ac:dyDescent="0.15">
      <c r="A120" s="64"/>
      <c r="B120" s="65"/>
      <c r="C120" s="65"/>
      <c r="D120" s="66"/>
      <c r="E120" s="66"/>
      <c r="F120" s="66"/>
      <c r="G120" s="66"/>
      <c r="H120" s="66"/>
    </row>
    <row r="121" spans="1:8" x14ac:dyDescent="0.15">
      <c r="A121" s="64"/>
      <c r="B121" s="65"/>
      <c r="C121" s="65"/>
      <c r="D121" s="66"/>
      <c r="E121" s="66"/>
      <c r="F121" s="66"/>
      <c r="G121" s="66"/>
      <c r="H121" s="66"/>
    </row>
    <row r="122" spans="1:8" x14ac:dyDescent="0.15">
      <c r="A122" s="64"/>
      <c r="B122" s="65"/>
      <c r="C122" s="65"/>
      <c r="D122" s="66"/>
      <c r="E122" s="66"/>
      <c r="F122" s="66"/>
      <c r="G122" s="66"/>
      <c r="H122" s="66"/>
    </row>
    <row r="123" spans="1:8" x14ac:dyDescent="0.15">
      <c r="A123" s="64"/>
      <c r="B123" s="65"/>
      <c r="C123" s="65"/>
      <c r="D123" s="66"/>
      <c r="E123" s="66"/>
      <c r="F123" s="66"/>
      <c r="G123" s="66"/>
      <c r="H123" s="66"/>
    </row>
    <row r="124" spans="1:8" x14ac:dyDescent="0.15">
      <c r="A124" s="64"/>
      <c r="B124" s="65"/>
      <c r="C124" s="65"/>
      <c r="D124" s="66"/>
      <c r="E124" s="66"/>
      <c r="F124" s="66"/>
      <c r="G124" s="66"/>
      <c r="H124" s="66"/>
    </row>
    <row r="125" spans="1:8" x14ac:dyDescent="0.15">
      <c r="A125" s="64"/>
      <c r="B125" s="65"/>
      <c r="C125" s="65"/>
      <c r="D125" s="66"/>
      <c r="E125" s="66"/>
      <c r="F125" s="66"/>
      <c r="G125" s="66"/>
      <c r="H125" s="66"/>
    </row>
    <row r="126" spans="1:8" x14ac:dyDescent="0.15">
      <c r="A126" s="64"/>
      <c r="B126" s="65"/>
      <c r="C126" s="65"/>
      <c r="D126" s="66"/>
      <c r="E126" s="66"/>
      <c r="F126" s="66"/>
      <c r="G126" s="66"/>
      <c r="H126" s="66"/>
    </row>
    <row r="127" spans="1:8" x14ac:dyDescent="0.15">
      <c r="A127" s="64"/>
      <c r="B127" s="65"/>
      <c r="C127" s="65"/>
      <c r="D127" s="66"/>
      <c r="E127" s="66"/>
      <c r="F127" s="66"/>
      <c r="G127" s="66"/>
      <c r="H127" s="66"/>
    </row>
    <row r="128" spans="1:8" x14ac:dyDescent="0.15">
      <c r="A128" s="64"/>
      <c r="B128" s="65"/>
      <c r="C128" s="65"/>
      <c r="D128" s="66"/>
      <c r="E128" s="66"/>
      <c r="F128" s="66"/>
      <c r="G128" s="66"/>
      <c r="H128" s="66"/>
    </row>
    <row r="129" spans="1:8" x14ac:dyDescent="0.15">
      <c r="A129" s="64"/>
      <c r="B129" s="65"/>
      <c r="C129" s="65"/>
      <c r="D129" s="66"/>
      <c r="E129" s="66"/>
      <c r="F129" s="66"/>
      <c r="G129" s="66"/>
      <c r="H129" s="66"/>
    </row>
    <row r="130" spans="1:8" x14ac:dyDescent="0.15">
      <c r="A130" s="64"/>
      <c r="B130" s="65"/>
      <c r="C130" s="65"/>
      <c r="D130" s="66"/>
      <c r="E130" s="66"/>
      <c r="F130" s="66"/>
      <c r="G130" s="66"/>
      <c r="H130" s="66"/>
    </row>
    <row r="131" spans="1:8" x14ac:dyDescent="0.15">
      <c r="A131" s="64"/>
      <c r="B131" s="65"/>
      <c r="C131" s="65"/>
      <c r="D131" s="66"/>
      <c r="E131" s="66"/>
      <c r="F131" s="66"/>
      <c r="G131" s="66"/>
      <c r="H131" s="66"/>
    </row>
    <row r="132" spans="1:8" x14ac:dyDescent="0.15">
      <c r="A132" s="64"/>
      <c r="B132" s="65"/>
      <c r="C132" s="65"/>
      <c r="D132" s="66"/>
      <c r="E132" s="66"/>
      <c r="F132" s="66"/>
      <c r="G132" s="66"/>
      <c r="H132" s="66"/>
    </row>
    <row r="133" spans="1:8" x14ac:dyDescent="0.15">
      <c r="A133" s="64"/>
      <c r="B133" s="65"/>
      <c r="C133" s="65"/>
      <c r="D133" s="66"/>
      <c r="E133" s="66"/>
      <c r="F133" s="66"/>
      <c r="G133" s="66"/>
      <c r="H133" s="66"/>
    </row>
    <row r="134" spans="1:8" x14ac:dyDescent="0.15">
      <c r="A134" s="64"/>
      <c r="B134" s="65"/>
      <c r="C134" s="65"/>
      <c r="D134" s="66"/>
      <c r="E134" s="66"/>
      <c r="F134" s="66"/>
      <c r="G134" s="66"/>
      <c r="H134" s="66"/>
    </row>
    <row r="135" spans="1:8" x14ac:dyDescent="0.15">
      <c r="A135" s="64"/>
      <c r="B135" s="65"/>
      <c r="C135" s="65"/>
      <c r="D135" s="66"/>
      <c r="E135" s="66"/>
      <c r="F135" s="66"/>
      <c r="G135" s="66"/>
      <c r="H135" s="66"/>
    </row>
    <row r="136" spans="1:8" x14ac:dyDescent="0.15">
      <c r="A136" s="64"/>
      <c r="B136" s="65"/>
      <c r="C136" s="65"/>
      <c r="D136" s="66"/>
      <c r="E136" s="66"/>
      <c r="F136" s="66"/>
      <c r="G136" s="66"/>
      <c r="H136" s="66"/>
    </row>
    <row r="137" spans="1:8" x14ac:dyDescent="0.15">
      <c r="A137" s="64"/>
      <c r="B137" s="65"/>
      <c r="C137" s="65"/>
      <c r="D137" s="66"/>
      <c r="E137" s="66"/>
      <c r="F137" s="66"/>
      <c r="G137" s="66"/>
      <c r="H137" s="66"/>
    </row>
    <row r="138" spans="1:8" x14ac:dyDescent="0.15">
      <c r="A138" s="64"/>
      <c r="B138" s="65"/>
      <c r="C138" s="65"/>
      <c r="D138" s="66"/>
      <c r="E138" s="66"/>
      <c r="F138" s="66"/>
      <c r="G138" s="66"/>
      <c r="H138" s="66"/>
    </row>
    <row r="139" spans="1:8" x14ac:dyDescent="0.15">
      <c r="A139" s="64"/>
      <c r="B139" s="65"/>
      <c r="C139" s="65"/>
      <c r="D139" s="66"/>
      <c r="E139" s="66"/>
      <c r="F139" s="66"/>
      <c r="G139" s="66"/>
      <c r="H139" s="66"/>
    </row>
    <row r="140" spans="1:8" x14ac:dyDescent="0.15">
      <c r="A140" s="64"/>
      <c r="B140" s="65"/>
      <c r="C140" s="65"/>
      <c r="D140" s="66"/>
      <c r="E140" s="66"/>
      <c r="F140" s="66"/>
      <c r="G140" s="66"/>
      <c r="H140" s="66"/>
    </row>
    <row r="141" spans="1:8" x14ac:dyDescent="0.15">
      <c r="A141" s="64"/>
      <c r="B141" s="65"/>
      <c r="C141" s="65"/>
      <c r="D141" s="66"/>
      <c r="E141" s="66"/>
      <c r="F141" s="66"/>
      <c r="G141" s="66"/>
      <c r="H141" s="66"/>
    </row>
    <row r="142" spans="1:8" x14ac:dyDescent="0.15">
      <c r="A142" s="64"/>
      <c r="B142" s="65"/>
      <c r="C142" s="65"/>
      <c r="D142" s="66"/>
      <c r="E142" s="66"/>
      <c r="F142" s="66"/>
      <c r="G142" s="66"/>
      <c r="H142" s="66"/>
    </row>
    <row r="143" spans="1:8" x14ac:dyDescent="0.15">
      <c r="A143" s="64"/>
      <c r="B143" s="65"/>
      <c r="C143" s="65"/>
      <c r="D143" s="66"/>
      <c r="E143" s="66"/>
      <c r="F143" s="66"/>
      <c r="G143" s="66"/>
      <c r="H143" s="66"/>
    </row>
    <row r="144" spans="1:8" x14ac:dyDescent="0.15">
      <c r="A144" s="64"/>
      <c r="B144" s="65"/>
      <c r="C144" s="65"/>
      <c r="D144" s="66"/>
      <c r="E144" s="66"/>
      <c r="F144" s="66"/>
      <c r="G144" s="66"/>
      <c r="H144" s="66"/>
    </row>
    <row r="145" spans="1:10" x14ac:dyDescent="0.15">
      <c r="A145" s="64"/>
      <c r="B145" s="65"/>
      <c r="C145" s="65"/>
      <c r="D145" s="66"/>
      <c r="E145" s="66"/>
      <c r="F145" s="66"/>
      <c r="G145" s="66"/>
      <c r="H145" s="66"/>
    </row>
    <row r="146" spans="1:10" x14ac:dyDescent="0.15">
      <c r="A146" s="64"/>
      <c r="B146" s="65"/>
      <c r="C146" s="65"/>
      <c r="D146" s="66"/>
      <c r="E146" s="66"/>
      <c r="F146" s="79"/>
      <c r="G146" s="66"/>
      <c r="H146" s="66"/>
    </row>
    <row r="147" spans="1:10" x14ac:dyDescent="0.15">
      <c r="A147" s="64"/>
      <c r="B147" s="65"/>
      <c r="C147" s="65"/>
      <c r="D147" s="66"/>
      <c r="E147" s="66"/>
      <c r="F147" s="66"/>
      <c r="G147" s="66"/>
      <c r="H147" s="66"/>
    </row>
    <row r="148" spans="1:10" x14ac:dyDescent="0.15">
      <c r="A148" s="64"/>
      <c r="B148" s="65"/>
      <c r="C148" s="65"/>
      <c r="D148" s="66"/>
      <c r="E148" s="66"/>
      <c r="F148" s="66"/>
      <c r="G148" s="66"/>
      <c r="H148" s="66"/>
    </row>
    <row r="149" spans="1:10" x14ac:dyDescent="0.15">
      <c r="A149" s="64"/>
      <c r="B149" s="65"/>
      <c r="C149" s="65"/>
      <c r="D149" s="66"/>
      <c r="E149" s="66"/>
      <c r="F149" s="66"/>
      <c r="G149" s="66"/>
      <c r="H149" s="66"/>
    </row>
    <row r="150" spans="1:10" x14ac:dyDescent="0.15">
      <c r="A150" s="64"/>
      <c r="B150" s="65"/>
      <c r="C150" s="65"/>
      <c r="D150" s="66"/>
      <c r="E150" s="66"/>
      <c r="F150" s="66"/>
      <c r="G150" s="66"/>
      <c r="H150" s="66"/>
    </row>
    <row r="151" spans="1:10" x14ac:dyDescent="0.15">
      <c r="A151" s="64"/>
      <c r="B151" s="65"/>
      <c r="C151" s="65"/>
      <c r="D151" s="66"/>
      <c r="E151" s="66"/>
      <c r="F151" s="66"/>
      <c r="G151" s="66"/>
      <c r="H151" s="66"/>
    </row>
    <row r="152" spans="1:10" s="57" customFormat="1" x14ac:dyDescent="0.15">
      <c r="A152" s="64"/>
      <c r="B152" s="65"/>
      <c r="C152" s="65"/>
      <c r="D152" s="66"/>
      <c r="E152" s="66"/>
      <c r="F152" s="66"/>
      <c r="G152" s="66"/>
      <c r="H152" s="66"/>
      <c r="J152" s="72"/>
    </row>
    <row r="153" spans="1:10" x14ac:dyDescent="0.15">
      <c r="A153" s="64"/>
      <c r="B153" s="65"/>
      <c r="C153" s="65"/>
      <c r="D153" s="66"/>
      <c r="E153" s="66"/>
      <c r="F153" s="66"/>
      <c r="G153" s="66"/>
      <c r="H153" s="66"/>
    </row>
    <row r="154" spans="1:10" x14ac:dyDescent="0.15">
      <c r="A154" s="64"/>
      <c r="B154" s="65"/>
      <c r="C154" s="65"/>
      <c r="D154" s="66"/>
      <c r="E154" s="66"/>
      <c r="F154" s="66"/>
      <c r="G154" s="66"/>
      <c r="H154" s="66"/>
    </row>
    <row r="155" spans="1:10" x14ac:dyDescent="0.15">
      <c r="A155" s="64"/>
      <c r="B155" s="65"/>
      <c r="C155" s="65"/>
      <c r="D155" s="66"/>
      <c r="E155" s="66"/>
      <c r="F155" s="66"/>
      <c r="G155" s="66"/>
      <c r="H155" s="66"/>
    </row>
    <row r="156" spans="1:10" x14ac:dyDescent="0.15">
      <c r="A156" s="64"/>
      <c r="B156" s="65"/>
      <c r="C156" s="65"/>
      <c r="D156" s="66"/>
      <c r="E156" s="66"/>
      <c r="F156" s="66"/>
      <c r="G156" s="66"/>
      <c r="H156" s="66"/>
    </row>
    <row r="157" spans="1:10" x14ac:dyDescent="0.15">
      <c r="A157" s="64"/>
      <c r="B157" s="65"/>
      <c r="C157" s="65"/>
      <c r="D157" s="66"/>
      <c r="E157" s="66"/>
      <c r="F157" s="66"/>
      <c r="G157" s="66"/>
      <c r="H157" s="66"/>
    </row>
    <row r="158" spans="1:10" s="57" customFormat="1" x14ac:dyDescent="0.15">
      <c r="A158" s="64"/>
      <c r="B158" s="65"/>
      <c r="C158" s="65"/>
      <c r="D158" s="66"/>
      <c r="E158" s="80"/>
      <c r="F158" s="66"/>
      <c r="G158" s="66"/>
      <c r="H158" s="66"/>
      <c r="J158" s="72"/>
    </row>
    <row r="159" spans="1:10" s="57" customFormat="1" x14ac:dyDescent="0.15">
      <c r="A159" s="64"/>
      <c r="B159" s="65"/>
      <c r="C159" s="65"/>
      <c r="D159" s="66"/>
      <c r="E159" s="66"/>
      <c r="F159" s="66"/>
      <c r="G159" s="66"/>
      <c r="H159" s="66"/>
      <c r="J159" s="72"/>
    </row>
    <row r="160" spans="1:10" x14ac:dyDescent="0.15">
      <c r="A160" s="64"/>
      <c r="B160" s="65"/>
      <c r="C160" s="65"/>
      <c r="D160" s="66"/>
      <c r="E160" s="66"/>
      <c r="F160" s="66"/>
      <c r="G160" s="66"/>
      <c r="H160" s="66"/>
    </row>
    <row r="161" spans="1:17" x14ac:dyDescent="0.15">
      <c r="A161" s="64"/>
      <c r="B161" s="65"/>
      <c r="C161" s="65"/>
      <c r="D161" s="66"/>
      <c r="E161" s="66"/>
      <c r="F161" s="66"/>
      <c r="G161" s="66"/>
      <c r="H161" s="66"/>
    </row>
    <row r="162" spans="1:17" x14ac:dyDescent="0.15">
      <c r="A162" s="64"/>
      <c r="B162" s="65"/>
      <c r="C162" s="65"/>
      <c r="D162" s="66"/>
      <c r="E162" s="66"/>
      <c r="F162" s="66"/>
      <c r="G162" s="66"/>
      <c r="H162" s="66"/>
    </row>
    <row r="163" spans="1:17" x14ac:dyDescent="0.15">
      <c r="A163" s="64"/>
      <c r="B163" s="65"/>
      <c r="C163" s="65"/>
      <c r="D163" s="66"/>
      <c r="E163" s="79"/>
      <c r="F163" s="66"/>
      <c r="G163" s="66"/>
      <c r="H163" s="66"/>
      <c r="J163" s="81"/>
    </row>
    <row r="164" spans="1:17" x14ac:dyDescent="0.15">
      <c r="A164" s="64"/>
      <c r="B164" s="65"/>
      <c r="C164" s="65"/>
      <c r="D164" s="66"/>
      <c r="E164" s="66"/>
      <c r="F164" s="66"/>
      <c r="G164" s="66"/>
      <c r="H164" s="66"/>
    </row>
    <row r="165" spans="1:17" x14ac:dyDescent="0.15">
      <c r="A165" s="64"/>
      <c r="B165" s="65"/>
      <c r="C165" s="65"/>
      <c r="D165" s="66"/>
      <c r="E165" s="66"/>
      <c r="F165" s="66"/>
      <c r="G165" s="66"/>
      <c r="H165" s="66"/>
    </row>
    <row r="166" spans="1:17" x14ac:dyDescent="0.15">
      <c r="A166" s="64"/>
      <c r="B166" s="65"/>
      <c r="C166" s="65"/>
      <c r="D166" s="66"/>
      <c r="E166" s="66"/>
      <c r="F166" s="66"/>
      <c r="G166" s="66"/>
      <c r="H166" s="66"/>
    </row>
    <row r="167" spans="1:17" s="57" customFormat="1" x14ac:dyDescent="0.15">
      <c r="A167" s="64"/>
      <c r="B167" s="65"/>
      <c r="C167" s="65"/>
      <c r="D167" s="66"/>
      <c r="E167" s="66"/>
      <c r="F167" s="66"/>
      <c r="G167" s="66"/>
      <c r="H167" s="66"/>
      <c r="J167" s="72"/>
    </row>
    <row r="168" spans="1:17" x14ac:dyDescent="0.15">
      <c r="A168" s="64"/>
      <c r="B168" s="65"/>
      <c r="C168" s="65"/>
      <c r="D168" s="66"/>
      <c r="E168" s="66"/>
      <c r="F168" s="66"/>
      <c r="G168" s="66"/>
      <c r="H168" s="66"/>
      <c r="Q168" s="74"/>
    </row>
    <row r="169" spans="1:17" s="57" customFormat="1" x14ac:dyDescent="0.15">
      <c r="A169" s="64"/>
      <c r="B169" s="65"/>
      <c r="C169" s="65"/>
      <c r="D169" s="66"/>
      <c r="E169" s="66"/>
      <c r="F169" s="66"/>
      <c r="G169" s="66"/>
      <c r="H169" s="66"/>
      <c r="J169" s="72"/>
    </row>
    <row r="170" spans="1:17" x14ac:dyDescent="0.15">
      <c r="A170" s="64"/>
      <c r="B170" s="65"/>
      <c r="C170" s="65"/>
      <c r="D170" s="66"/>
      <c r="E170" s="66"/>
      <c r="F170" s="66"/>
      <c r="G170" s="66"/>
      <c r="H170" s="66"/>
    </row>
    <row r="171" spans="1:17" x14ac:dyDescent="0.15">
      <c r="A171" s="64"/>
      <c r="B171" s="65"/>
      <c r="C171" s="65"/>
      <c r="D171" s="66"/>
      <c r="E171" s="66"/>
      <c r="F171" s="66"/>
      <c r="G171" s="66"/>
      <c r="H171" s="66"/>
    </row>
    <row r="172" spans="1:17" x14ac:dyDescent="0.15">
      <c r="A172" s="64"/>
      <c r="B172" s="65"/>
      <c r="C172" s="65"/>
      <c r="D172" s="66"/>
      <c r="E172" s="80"/>
      <c r="F172" s="66"/>
      <c r="G172" s="66"/>
      <c r="H172" s="66"/>
    </row>
    <row r="173" spans="1:17" x14ac:dyDescent="0.15">
      <c r="A173" s="64"/>
      <c r="B173" s="65"/>
      <c r="C173" s="65"/>
      <c r="D173" s="66"/>
      <c r="E173" s="66"/>
      <c r="F173" s="66"/>
      <c r="G173" s="66"/>
      <c r="H173" s="66"/>
    </row>
    <row r="174" spans="1:17" x14ac:dyDescent="0.15">
      <c r="A174" s="64"/>
      <c r="B174" s="65"/>
      <c r="C174" s="65"/>
      <c r="D174" s="66"/>
      <c r="E174" s="66"/>
      <c r="F174" s="66"/>
      <c r="G174" s="66"/>
      <c r="H174" s="66"/>
    </row>
    <row r="175" spans="1:17" x14ac:dyDescent="0.15">
      <c r="A175" s="64"/>
      <c r="B175" s="65"/>
      <c r="C175" s="65"/>
      <c r="D175" s="66"/>
      <c r="E175" s="79"/>
      <c r="F175" s="66"/>
      <c r="G175" s="66"/>
      <c r="H175" s="66"/>
      <c r="J175" s="81"/>
    </row>
    <row r="176" spans="1:17" x14ac:dyDescent="0.15">
      <c r="A176" s="64"/>
      <c r="B176" s="65"/>
      <c r="C176" s="65"/>
      <c r="D176" s="66"/>
      <c r="E176" s="66"/>
      <c r="F176" s="66"/>
      <c r="G176" s="66"/>
      <c r="H176" s="66"/>
    </row>
    <row r="177" spans="1:10" x14ac:dyDescent="0.15">
      <c r="A177" s="64"/>
      <c r="B177" s="65"/>
      <c r="C177" s="65"/>
      <c r="D177" s="66"/>
      <c r="E177" s="66"/>
      <c r="F177" s="66"/>
      <c r="G177" s="66"/>
      <c r="H177" s="66"/>
    </row>
    <row r="178" spans="1:10" x14ac:dyDescent="0.15">
      <c r="A178" s="64"/>
      <c r="B178" s="65"/>
      <c r="C178" s="65"/>
      <c r="D178" s="66"/>
      <c r="E178" s="66"/>
      <c r="F178" s="66"/>
      <c r="G178" s="66"/>
      <c r="H178" s="66"/>
    </row>
    <row r="179" spans="1:10" x14ac:dyDescent="0.15">
      <c r="A179" s="64"/>
      <c r="B179" s="65"/>
      <c r="C179" s="65"/>
      <c r="D179" s="66"/>
      <c r="E179" s="66"/>
      <c r="F179" s="66"/>
      <c r="G179" s="66"/>
      <c r="H179" s="66"/>
    </row>
    <row r="180" spans="1:10" s="57" customFormat="1" x14ac:dyDescent="0.15">
      <c r="A180" s="64"/>
      <c r="B180" s="65"/>
      <c r="C180" s="65"/>
      <c r="D180" s="66"/>
      <c r="E180" s="66"/>
      <c r="F180" s="66"/>
      <c r="G180" s="66"/>
      <c r="H180" s="66"/>
      <c r="J180" s="72"/>
    </row>
    <row r="181" spans="1:10" s="57" customFormat="1" x14ac:dyDescent="0.15">
      <c r="A181" s="64"/>
      <c r="B181" s="65"/>
      <c r="C181" s="65"/>
      <c r="D181" s="66"/>
      <c r="E181" s="66"/>
      <c r="F181" s="66"/>
      <c r="G181" s="66"/>
      <c r="H181" s="66"/>
      <c r="J181" s="72"/>
    </row>
    <row r="182" spans="1:10" x14ac:dyDescent="0.15">
      <c r="A182" s="64"/>
      <c r="B182" s="65"/>
      <c r="C182" s="65"/>
      <c r="D182" s="66"/>
      <c r="E182" s="66"/>
      <c r="F182" s="66"/>
      <c r="G182" s="66"/>
      <c r="H182" s="66"/>
      <c r="J182" s="79"/>
    </row>
    <row r="183" spans="1:10" x14ac:dyDescent="0.15">
      <c r="A183" s="64"/>
      <c r="B183" s="65"/>
      <c r="C183" s="65"/>
      <c r="D183" s="66"/>
      <c r="E183" s="66"/>
      <c r="F183" s="66"/>
      <c r="G183" s="66"/>
      <c r="H183" s="66"/>
    </row>
    <row r="184" spans="1:10" x14ac:dyDescent="0.15">
      <c r="A184" s="64"/>
      <c r="B184" s="65"/>
      <c r="C184" s="65"/>
      <c r="D184" s="66"/>
      <c r="E184" s="66"/>
      <c r="F184" s="66"/>
      <c r="G184" s="66"/>
      <c r="H184" s="66"/>
    </row>
    <row r="185" spans="1:10" x14ac:dyDescent="0.15">
      <c r="A185" s="64"/>
      <c r="B185" s="65"/>
      <c r="C185" s="65"/>
      <c r="D185" s="66"/>
      <c r="E185" s="66"/>
      <c r="F185" s="66"/>
      <c r="G185" s="66"/>
      <c r="H185" s="66"/>
    </row>
    <row r="186" spans="1:10" x14ac:dyDescent="0.15">
      <c r="A186" s="64"/>
      <c r="B186" s="65"/>
      <c r="C186" s="65"/>
      <c r="D186" s="66"/>
      <c r="E186" s="66"/>
      <c r="F186" s="66"/>
      <c r="G186" s="66"/>
      <c r="H186" s="66"/>
    </row>
    <row r="187" spans="1:10" x14ac:dyDescent="0.15">
      <c r="A187" s="64"/>
      <c r="B187" s="65"/>
      <c r="C187" s="65"/>
      <c r="D187" s="66"/>
      <c r="E187" s="66"/>
      <c r="F187" s="66"/>
      <c r="G187" s="66"/>
      <c r="H187" s="66"/>
    </row>
    <row r="188" spans="1:10" x14ac:dyDescent="0.15">
      <c r="A188" s="64"/>
      <c r="B188" s="65"/>
      <c r="C188" s="65"/>
      <c r="D188" s="66"/>
      <c r="E188" s="66"/>
      <c r="F188" s="66"/>
      <c r="G188" s="66"/>
      <c r="H188" s="66"/>
    </row>
    <row r="189" spans="1:10" x14ac:dyDescent="0.15">
      <c r="A189" s="64"/>
      <c r="B189" s="65"/>
      <c r="C189" s="65"/>
      <c r="D189" s="66"/>
      <c r="E189" s="66"/>
      <c r="F189" s="66"/>
      <c r="G189" s="66"/>
      <c r="H189" s="66"/>
    </row>
    <row r="190" spans="1:10" x14ac:dyDescent="0.15">
      <c r="A190" s="64"/>
      <c r="B190" s="65"/>
      <c r="C190" s="65"/>
      <c r="D190" s="66"/>
      <c r="E190" s="66"/>
      <c r="F190" s="66"/>
      <c r="G190" s="66"/>
      <c r="H190" s="66"/>
    </row>
    <row r="191" spans="1:10" x14ac:dyDescent="0.15">
      <c r="A191" s="64"/>
      <c r="B191" s="65"/>
      <c r="C191" s="65"/>
      <c r="D191" s="66"/>
      <c r="E191" s="66"/>
      <c r="F191" s="66"/>
      <c r="G191" s="66"/>
      <c r="H191" s="66"/>
    </row>
    <row r="192" spans="1:10" x14ac:dyDescent="0.15">
      <c r="A192" s="64"/>
      <c r="B192" s="65"/>
      <c r="C192" s="65"/>
      <c r="D192" s="66"/>
      <c r="E192" s="66"/>
      <c r="F192" s="66"/>
      <c r="G192" s="66"/>
      <c r="H192" s="66"/>
    </row>
    <row r="193" spans="1:10" x14ac:dyDescent="0.15">
      <c r="A193" s="64"/>
      <c r="B193" s="65"/>
      <c r="C193" s="65"/>
      <c r="D193" s="66"/>
      <c r="E193" s="66"/>
      <c r="F193" s="66"/>
      <c r="G193" s="66"/>
      <c r="H193" s="66"/>
    </row>
    <row r="194" spans="1:10" x14ac:dyDescent="0.15">
      <c r="A194" s="64"/>
      <c r="B194" s="65"/>
      <c r="C194" s="65"/>
      <c r="D194" s="66"/>
      <c r="E194" s="66"/>
      <c r="F194" s="66"/>
      <c r="G194" s="66"/>
      <c r="H194" s="66"/>
    </row>
    <row r="195" spans="1:10" x14ac:dyDescent="0.15">
      <c r="A195" s="64"/>
      <c r="B195" s="65"/>
      <c r="C195" s="65"/>
      <c r="D195" s="66"/>
      <c r="E195" s="66"/>
      <c r="F195" s="66"/>
      <c r="G195" s="66"/>
      <c r="H195" s="66"/>
    </row>
    <row r="196" spans="1:10" s="57" customFormat="1" x14ac:dyDescent="0.15">
      <c r="A196" s="64"/>
      <c r="B196" s="65"/>
      <c r="C196" s="65"/>
      <c r="D196" s="66"/>
      <c r="E196" s="66"/>
      <c r="F196" s="66"/>
      <c r="G196" s="66"/>
      <c r="H196" s="66"/>
      <c r="J196" s="72"/>
    </row>
    <row r="197" spans="1:10" hidden="1" x14ac:dyDescent="0.15">
      <c r="A197" s="64"/>
      <c r="B197" s="65"/>
      <c r="C197" s="65"/>
      <c r="D197" s="73"/>
      <c r="E197" s="73"/>
      <c r="F197" s="73"/>
      <c r="G197" s="73"/>
      <c r="H197" s="73"/>
      <c r="J197" s="73"/>
    </row>
  </sheetData>
  <phoneticPr fontId="2" type="noConversion"/>
  <pageMargins left="0.39370078740157483" right="0.39370078740157483" top="0.39370078740157483" bottom="0.39370078740157483" header="0.51181102362204722" footer="0.51181102362204722"/>
  <pageSetup paperSize="9" scale="85" fitToHeight="20" orientation="portrait" horizontalDpi="1200" verticalDpi="12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N281"/>
  <sheetViews>
    <sheetView showZeros="0" topLeftCell="A55" zoomScaleNormal="100" workbookViewId="0">
      <pane ySplit="780"/>
      <selection activeCell="A55" sqref="A1:XFD1048576"/>
      <selection pane="bottomLeft" activeCell="C3" sqref="C3:F3"/>
    </sheetView>
  </sheetViews>
  <sheetFormatPr baseColWidth="10" defaultColWidth="9.1640625" defaultRowHeight="13" x14ac:dyDescent="0.15"/>
  <cols>
    <col min="1" max="1" width="9.1640625" style="104"/>
    <col min="2" max="2" width="16.83203125" style="104" bestFit="1" customWidth="1"/>
    <col min="3" max="3" width="17.5" style="108" bestFit="1" customWidth="1"/>
    <col min="4" max="4" width="37.1640625" style="104" bestFit="1" customWidth="1"/>
    <col min="5" max="5" width="85.5" style="104" bestFit="1" customWidth="1"/>
    <col min="6" max="6" width="9.6640625" style="105" customWidth="1"/>
    <col min="7" max="7" width="12" style="104" customWidth="1"/>
    <col min="8" max="8" width="11.83203125" style="134" customWidth="1"/>
    <col min="9" max="9" width="11.33203125" style="134" customWidth="1"/>
    <col min="10" max="10" width="12" style="134" customWidth="1"/>
    <col min="11" max="11" width="11" style="134" customWidth="1"/>
    <col min="12" max="16384" width="9.1640625" style="104"/>
  </cols>
  <sheetData>
    <row r="2" spans="1:11" ht="64.5" customHeight="1" x14ac:dyDescent="0.15">
      <c r="A2" s="65"/>
      <c r="B2" s="65"/>
      <c r="C2" s="226"/>
      <c r="D2" s="227"/>
      <c r="E2" s="227"/>
      <c r="F2" s="227"/>
      <c r="H2" s="133"/>
      <c r="I2" s="133"/>
      <c r="J2" s="133"/>
      <c r="K2" s="133"/>
    </row>
    <row r="3" spans="1:11" ht="72.75" customHeight="1" x14ac:dyDescent="0.15">
      <c r="A3" s="65"/>
      <c r="B3" s="65"/>
      <c r="C3" s="228"/>
      <c r="D3" s="229"/>
      <c r="E3" s="229"/>
      <c r="F3" s="229"/>
      <c r="G3" s="105"/>
    </row>
    <row r="4" spans="1:11" s="122" customFormat="1" ht="13" hidden="1" customHeight="1" x14ac:dyDescent="0.15">
      <c r="A4" s="121"/>
      <c r="B4" s="62"/>
      <c r="C4" s="129"/>
      <c r="D4" s="130"/>
      <c r="E4" s="130"/>
      <c r="F4" s="132"/>
      <c r="G4" s="131"/>
      <c r="H4" s="133"/>
      <c r="I4" s="133"/>
      <c r="J4" s="133"/>
      <c r="K4" s="133"/>
    </row>
    <row r="5" spans="1:11" s="122" customFormat="1" ht="13" customHeight="1" x14ac:dyDescent="0.15">
      <c r="B5" s="140"/>
      <c r="C5" s="148"/>
      <c r="D5" s="130"/>
      <c r="E5" s="130"/>
      <c r="F5" s="149"/>
      <c r="G5" s="131"/>
      <c r="H5" s="133"/>
      <c r="I5" s="133"/>
      <c r="J5" s="133"/>
      <c r="K5" s="133"/>
    </row>
    <row r="6" spans="1:11" s="122" customFormat="1" ht="13" customHeight="1" x14ac:dyDescent="0.15">
      <c r="B6" s="140"/>
      <c r="C6" s="159"/>
      <c r="D6" s="148"/>
      <c r="E6" s="130"/>
      <c r="F6" s="149"/>
      <c r="G6" s="131"/>
      <c r="H6" s="133"/>
      <c r="I6" s="133"/>
      <c r="J6" s="133"/>
      <c r="K6" s="133"/>
    </row>
    <row r="7" spans="1:11" s="122" customFormat="1" ht="13" customHeight="1" x14ac:dyDescent="0.15">
      <c r="B7" s="140"/>
      <c r="C7" s="148"/>
      <c r="D7" s="130"/>
      <c r="E7" s="130"/>
      <c r="F7" s="149"/>
      <c r="G7" s="131"/>
      <c r="H7" s="133"/>
      <c r="I7" s="133"/>
      <c r="J7" s="133"/>
      <c r="K7" s="133"/>
    </row>
    <row r="8" spans="1:11" s="122" customFormat="1" ht="13" customHeight="1" x14ac:dyDescent="0.15">
      <c r="B8" s="140"/>
      <c r="C8" s="148"/>
      <c r="D8" s="130"/>
      <c r="E8" s="130"/>
      <c r="F8" s="149"/>
      <c r="G8" s="131"/>
      <c r="H8" s="133"/>
      <c r="I8" s="133"/>
      <c r="J8" s="133"/>
      <c r="K8" s="133"/>
    </row>
    <row r="9" spans="1:11" s="143" customFormat="1" x14ac:dyDescent="0.15">
      <c r="A9" s="146"/>
      <c r="B9" s="141"/>
      <c r="C9" s="142"/>
      <c r="D9" s="117"/>
      <c r="E9" s="145"/>
      <c r="F9" s="144"/>
      <c r="I9" s="147"/>
    </row>
    <row r="10" spans="1:11" s="143" customFormat="1" x14ac:dyDescent="0.15">
      <c r="A10" s="146"/>
      <c r="B10" s="141"/>
      <c r="C10" s="142"/>
      <c r="D10" s="117"/>
      <c r="E10" s="145"/>
      <c r="F10" s="144"/>
      <c r="I10" s="147"/>
    </row>
    <row r="11" spans="1:11" s="143" customFormat="1" x14ac:dyDescent="0.15">
      <c r="A11" s="146"/>
      <c r="B11" s="141"/>
      <c r="C11" s="142"/>
      <c r="D11" s="117"/>
      <c r="E11" s="145"/>
      <c r="F11" s="144"/>
      <c r="I11" s="147"/>
    </row>
    <row r="12" spans="1:11" s="143" customFormat="1" x14ac:dyDescent="0.15">
      <c r="A12" s="146"/>
      <c r="B12" s="141"/>
      <c r="C12" s="142"/>
      <c r="D12" s="117"/>
      <c r="E12" s="145"/>
      <c r="F12" s="144"/>
      <c r="I12" s="147"/>
    </row>
    <row r="13" spans="1:11" s="143" customFormat="1" x14ac:dyDescent="0.15">
      <c r="A13" s="146"/>
      <c r="B13" s="141"/>
      <c r="C13" s="142"/>
      <c r="D13" s="117"/>
      <c r="E13" s="145"/>
      <c r="F13" s="144"/>
      <c r="I13" s="147"/>
    </row>
    <row r="14" spans="1:11" s="143" customFormat="1" x14ac:dyDescent="0.15">
      <c r="A14" s="146"/>
      <c r="B14" s="141"/>
      <c r="C14" s="142"/>
      <c r="D14" s="117"/>
      <c r="E14" s="145"/>
      <c r="F14" s="144"/>
      <c r="I14" s="147"/>
    </row>
    <row r="15" spans="1:11" s="143" customFormat="1" x14ac:dyDescent="0.15">
      <c r="A15" s="146"/>
      <c r="B15" s="141"/>
      <c r="C15" s="142"/>
      <c r="D15" s="117"/>
      <c r="E15" s="121"/>
      <c r="F15" s="144"/>
      <c r="I15" s="147"/>
    </row>
    <row r="16" spans="1:11" s="143" customFormat="1" x14ac:dyDescent="0.15">
      <c r="A16" s="146"/>
      <c r="B16" s="141"/>
      <c r="C16" s="142"/>
      <c r="D16" s="126"/>
      <c r="E16" s="121"/>
      <c r="F16" s="144"/>
      <c r="I16" s="147"/>
    </row>
    <row r="17" spans="1:11" customFormat="1" x14ac:dyDescent="0.15">
      <c r="A17" s="121"/>
      <c r="B17" s="155"/>
      <c r="C17" s="156"/>
      <c r="D17" s="130"/>
      <c r="E17" s="157"/>
      <c r="F17" s="158"/>
      <c r="I17" s="154"/>
    </row>
    <row r="18" spans="1:11" s="122" customFormat="1" ht="13" customHeight="1" x14ac:dyDescent="0.15">
      <c r="A18" s="121"/>
      <c r="B18" s="62"/>
      <c r="C18" s="129"/>
      <c r="D18" s="130"/>
      <c r="E18" s="130"/>
      <c r="F18" s="132"/>
      <c r="G18" s="131"/>
      <c r="H18" s="133"/>
      <c r="I18" s="133"/>
      <c r="J18" s="133"/>
      <c r="K18" s="133"/>
    </row>
    <row r="19" spans="1:11" s="122" customFormat="1" ht="13" customHeight="1" x14ac:dyDescent="0.15">
      <c r="A19" s="121"/>
      <c r="B19" s="62"/>
      <c r="C19" s="129"/>
      <c r="D19" s="130"/>
      <c r="E19" s="130"/>
      <c r="F19" s="132"/>
      <c r="G19" s="131"/>
      <c r="H19" s="133"/>
      <c r="I19" s="133"/>
      <c r="J19" s="133"/>
      <c r="K19" s="133"/>
    </row>
    <row r="20" spans="1:11" s="122" customFormat="1" ht="13" customHeight="1" x14ac:dyDescent="0.15">
      <c r="A20" s="121"/>
      <c r="B20" s="62"/>
      <c r="C20" s="129"/>
      <c r="D20" s="130"/>
      <c r="E20" s="130"/>
      <c r="F20" s="132"/>
      <c r="G20" s="131"/>
      <c r="H20" s="133"/>
      <c r="I20" s="133"/>
      <c r="J20" s="133"/>
      <c r="K20" s="133"/>
    </row>
    <row r="21" spans="1:11" s="122" customFormat="1" ht="13" customHeight="1" x14ac:dyDescent="0.15">
      <c r="A21" s="121"/>
      <c r="B21" s="62"/>
      <c r="C21" s="129"/>
      <c r="D21" s="130"/>
      <c r="E21" s="130"/>
      <c r="F21" s="132"/>
      <c r="G21" s="131"/>
      <c r="H21" s="133"/>
      <c r="I21" s="133"/>
      <c r="J21" s="133"/>
      <c r="K21" s="133"/>
    </row>
    <row r="22" spans="1:11" s="122" customFormat="1" ht="13" customHeight="1" x14ac:dyDescent="0.15">
      <c r="A22" s="121"/>
      <c r="B22" s="62"/>
      <c r="C22" s="129"/>
      <c r="D22" s="130"/>
      <c r="E22" s="130"/>
      <c r="F22" s="132"/>
      <c r="G22" s="131"/>
      <c r="H22" s="133"/>
      <c r="I22" s="133"/>
      <c r="J22" s="133"/>
      <c r="K22" s="133"/>
    </row>
    <row r="23" spans="1:11" s="122" customFormat="1" ht="13" customHeight="1" x14ac:dyDescent="0.15">
      <c r="A23" s="121"/>
      <c r="B23" s="62"/>
      <c r="C23" s="129"/>
      <c r="D23" s="130"/>
      <c r="E23" s="130"/>
      <c r="F23" s="132"/>
      <c r="G23" s="131"/>
      <c r="H23" s="133"/>
      <c r="I23" s="133"/>
      <c r="J23" s="133"/>
      <c r="K23" s="133"/>
    </row>
    <row r="24" spans="1:11" s="122" customFormat="1" ht="13" customHeight="1" x14ac:dyDescent="0.15">
      <c r="A24" s="121"/>
      <c r="B24" s="62"/>
      <c r="C24" s="129"/>
      <c r="D24" s="130"/>
      <c r="E24" s="130"/>
      <c r="F24" s="132"/>
      <c r="G24" s="131"/>
      <c r="H24" s="133"/>
      <c r="I24" s="133"/>
      <c r="J24" s="133"/>
      <c r="K24" s="133"/>
    </row>
    <row r="25" spans="1:11" s="122" customFormat="1" ht="13" customHeight="1" x14ac:dyDescent="0.15">
      <c r="A25" s="121"/>
      <c r="B25" s="62"/>
      <c r="C25" s="129"/>
      <c r="D25" s="130"/>
      <c r="E25" s="130"/>
      <c r="F25" s="132"/>
      <c r="G25" s="131"/>
      <c r="H25" s="133"/>
      <c r="I25" s="133"/>
      <c r="J25" s="133"/>
      <c r="K25" s="133"/>
    </row>
    <row r="26" spans="1:11" s="122" customFormat="1" ht="13" customHeight="1" x14ac:dyDescent="0.15">
      <c r="A26" s="121"/>
      <c r="B26" s="62"/>
      <c r="C26" s="129"/>
      <c r="D26" s="130"/>
      <c r="E26" s="130"/>
      <c r="F26" s="132"/>
      <c r="G26" s="131"/>
      <c r="H26" s="133"/>
      <c r="I26" s="133"/>
      <c r="J26" s="133"/>
      <c r="K26" s="133"/>
    </row>
    <row r="27" spans="1:11" s="122" customFormat="1" ht="13" customHeight="1" x14ac:dyDescent="0.15">
      <c r="A27" s="121"/>
      <c r="B27" s="62"/>
      <c r="C27" s="129"/>
      <c r="D27" s="130"/>
      <c r="E27" s="130"/>
      <c r="F27" s="132"/>
      <c r="G27" s="131"/>
      <c r="H27" s="133"/>
      <c r="I27" s="133"/>
      <c r="J27" s="133"/>
      <c r="K27" s="133"/>
    </row>
    <row r="28" spans="1:11" s="122" customFormat="1" ht="13" customHeight="1" x14ac:dyDescent="0.15">
      <c r="A28" s="121"/>
      <c r="B28" s="62"/>
      <c r="C28" s="129"/>
      <c r="D28" s="130"/>
      <c r="E28" s="130"/>
      <c r="F28" s="132"/>
      <c r="G28" s="131"/>
      <c r="H28" s="133"/>
      <c r="I28" s="133"/>
      <c r="J28" s="133"/>
      <c r="K28" s="133"/>
    </row>
    <row r="29" spans="1:11" s="122" customFormat="1" ht="13" customHeight="1" x14ac:dyDescent="0.15">
      <c r="A29" s="121"/>
      <c r="B29" s="62"/>
      <c r="C29" s="129"/>
      <c r="D29" s="130"/>
      <c r="E29" s="130"/>
      <c r="F29" s="132"/>
      <c r="G29" s="131"/>
      <c r="H29" s="133"/>
      <c r="I29" s="133"/>
      <c r="J29" s="133"/>
      <c r="K29" s="133"/>
    </row>
    <row r="30" spans="1:11" s="122" customFormat="1" ht="13" customHeight="1" x14ac:dyDescent="0.15">
      <c r="A30" s="121"/>
      <c r="B30" s="62"/>
      <c r="C30" s="129"/>
      <c r="D30" s="130"/>
      <c r="E30" s="130"/>
      <c r="F30" s="132"/>
      <c r="G30" s="131"/>
      <c r="H30" s="133"/>
      <c r="I30" s="133"/>
      <c r="J30" s="133"/>
      <c r="K30" s="133"/>
    </row>
    <row r="31" spans="1:11" s="128" customFormat="1" ht="13" customHeight="1" x14ac:dyDescent="0.15">
      <c r="A31" s="92"/>
      <c r="B31" s="95"/>
      <c r="C31" s="125"/>
      <c r="D31" s="126"/>
      <c r="E31" s="126"/>
      <c r="F31" s="127"/>
      <c r="H31" s="135"/>
      <c r="I31" s="135"/>
      <c r="J31" s="136"/>
      <c r="K31" s="136"/>
    </row>
    <row r="32" spans="1:11" s="128" customFormat="1" x14ac:dyDescent="0.15">
      <c r="A32" s="92"/>
      <c r="B32" s="95"/>
      <c r="C32" s="125"/>
      <c r="D32" s="126"/>
      <c r="E32" s="126"/>
      <c r="F32" s="127"/>
      <c r="H32" s="135"/>
      <c r="I32" s="136"/>
      <c r="J32" s="136"/>
      <c r="K32" s="136"/>
    </row>
    <row r="33" spans="1:9" x14ac:dyDescent="0.15">
      <c r="A33" s="65"/>
      <c r="B33" s="62"/>
      <c r="C33" s="123"/>
      <c r="D33" s="121"/>
      <c r="E33" s="121"/>
      <c r="F33" s="124"/>
    </row>
    <row r="34" spans="1:9" x14ac:dyDescent="0.15">
      <c r="A34" s="65"/>
      <c r="B34" s="62"/>
      <c r="C34" s="123"/>
      <c r="D34" s="121"/>
      <c r="E34" s="121"/>
      <c r="F34" s="124"/>
    </row>
    <row r="35" spans="1:9" x14ac:dyDescent="0.15">
      <c r="A35" s="65"/>
      <c r="B35" s="62"/>
      <c r="C35" s="123"/>
      <c r="D35" s="121"/>
      <c r="E35" s="121"/>
      <c r="F35" s="124"/>
      <c r="H35" s="133"/>
      <c r="I35" s="133"/>
    </row>
    <row r="36" spans="1:9" x14ac:dyDescent="0.15">
      <c r="A36" s="65"/>
      <c r="B36" s="62"/>
      <c r="C36" s="64"/>
      <c r="D36" s="65"/>
      <c r="E36" s="65"/>
      <c r="F36" s="110"/>
    </row>
    <row r="37" spans="1:9" x14ac:dyDescent="0.15">
      <c r="A37" s="65"/>
      <c r="B37" s="62"/>
      <c r="C37" s="64"/>
      <c r="D37" s="65"/>
      <c r="E37" s="65"/>
      <c r="F37" s="110"/>
    </row>
    <row r="38" spans="1:9" x14ac:dyDescent="0.15">
      <c r="A38" s="65"/>
      <c r="B38" s="62"/>
      <c r="C38" s="64"/>
      <c r="D38" s="65"/>
      <c r="E38" s="65"/>
      <c r="F38" s="110"/>
    </row>
    <row r="39" spans="1:9" x14ac:dyDescent="0.15">
      <c r="A39" s="65"/>
      <c r="B39" s="62"/>
      <c r="C39" s="64"/>
      <c r="D39" s="65"/>
      <c r="E39" s="65"/>
      <c r="F39" s="110"/>
      <c r="H39" s="133"/>
    </row>
    <row r="40" spans="1:9" x14ac:dyDescent="0.15">
      <c r="A40" s="65"/>
      <c r="B40" s="62"/>
      <c r="C40" s="64"/>
      <c r="D40" s="65"/>
      <c r="E40" s="65"/>
      <c r="F40" s="110"/>
      <c r="H40" s="133"/>
    </row>
    <row r="41" spans="1:9" x14ac:dyDescent="0.15">
      <c r="A41" s="65"/>
      <c r="B41" s="62"/>
      <c r="C41" s="64"/>
      <c r="D41" s="65"/>
      <c r="E41" s="65"/>
      <c r="F41" s="110"/>
    </row>
    <row r="42" spans="1:9" x14ac:dyDescent="0.15">
      <c r="A42" s="65"/>
      <c r="B42" s="62"/>
      <c r="C42" s="64"/>
      <c r="D42" s="65"/>
      <c r="E42" s="65"/>
      <c r="F42" s="110"/>
      <c r="H42" s="133"/>
    </row>
    <row r="43" spans="1:9" x14ac:dyDescent="0.15">
      <c r="A43" s="65"/>
      <c r="B43" s="62"/>
      <c r="C43" s="64"/>
      <c r="D43" s="65"/>
      <c r="E43" s="65"/>
      <c r="F43" s="110"/>
      <c r="H43" s="133"/>
    </row>
    <row r="44" spans="1:9" x14ac:dyDescent="0.15">
      <c r="A44" s="65"/>
      <c r="B44" s="62"/>
      <c r="C44" s="64"/>
      <c r="D44" s="65"/>
      <c r="E44" s="65"/>
      <c r="F44" s="110"/>
      <c r="H44" s="133"/>
    </row>
    <row r="45" spans="1:9" x14ac:dyDescent="0.15">
      <c r="A45" s="65"/>
      <c r="B45" s="62"/>
      <c r="C45" s="64"/>
      <c r="D45" s="65"/>
      <c r="E45" s="121"/>
      <c r="F45" s="110"/>
    </row>
    <row r="46" spans="1:9" x14ac:dyDescent="0.15">
      <c r="A46" s="65"/>
      <c r="B46" s="62"/>
      <c r="C46" s="64"/>
      <c r="D46" s="65"/>
      <c r="E46" s="65"/>
      <c r="F46" s="110"/>
    </row>
    <row r="47" spans="1:9" x14ac:dyDescent="0.15">
      <c r="A47" s="111"/>
      <c r="B47" s="112"/>
      <c r="C47" s="119"/>
      <c r="D47" s="87"/>
      <c r="E47" s="113"/>
      <c r="F47" s="114"/>
    </row>
    <row r="48" spans="1:9" x14ac:dyDescent="0.15">
      <c r="A48" s="111"/>
      <c r="B48" s="112"/>
      <c r="C48" s="119"/>
      <c r="D48" s="87"/>
      <c r="E48" s="113"/>
      <c r="F48" s="114"/>
      <c r="H48" s="133"/>
    </row>
    <row r="49" spans="1:9" x14ac:dyDescent="0.15">
      <c r="A49" s="111"/>
      <c r="B49" s="112"/>
      <c r="C49" s="119"/>
      <c r="D49" s="87"/>
      <c r="E49" s="115"/>
      <c r="F49" s="114"/>
      <c r="H49" s="133"/>
    </row>
    <row r="50" spans="1:9" x14ac:dyDescent="0.15">
      <c r="A50" s="111"/>
      <c r="B50" s="112"/>
      <c r="C50" s="119"/>
      <c r="D50" s="87"/>
      <c r="E50" s="113"/>
      <c r="F50" s="114"/>
    </row>
    <row r="51" spans="1:9" x14ac:dyDescent="0.15">
      <c r="A51" s="111"/>
      <c r="B51" s="112"/>
      <c r="C51" s="119"/>
      <c r="D51" s="87"/>
      <c r="E51" s="113"/>
      <c r="F51" s="114"/>
    </row>
    <row r="52" spans="1:9" x14ac:dyDescent="0.15">
      <c r="A52" s="116"/>
      <c r="B52" s="95"/>
      <c r="C52" s="120"/>
      <c r="D52" s="117"/>
      <c r="E52" s="115"/>
      <c r="F52" s="114"/>
    </row>
    <row r="53" spans="1:9" x14ac:dyDescent="0.15">
      <c r="A53" s="111"/>
      <c r="B53" s="112"/>
      <c r="C53" s="119"/>
      <c r="D53" s="87"/>
      <c r="E53" s="113"/>
      <c r="F53" s="114"/>
    </row>
    <row r="54" spans="1:9" x14ac:dyDescent="0.15">
      <c r="A54" s="111"/>
      <c r="B54" s="112"/>
      <c r="C54" s="119"/>
      <c r="D54" s="87"/>
      <c r="E54" s="113"/>
      <c r="F54" s="114"/>
    </row>
    <row r="55" spans="1:9" x14ac:dyDescent="0.15">
      <c r="A55" s="111"/>
      <c r="B55" s="112"/>
      <c r="C55" s="119"/>
      <c r="D55" s="87"/>
      <c r="E55" s="113"/>
      <c r="F55" s="114"/>
      <c r="G55" s="107"/>
    </row>
    <row r="56" spans="1:9" x14ac:dyDescent="0.15">
      <c r="A56" s="111"/>
      <c r="B56" s="112"/>
      <c r="C56" s="119"/>
      <c r="D56" s="87"/>
      <c r="E56" s="113"/>
      <c r="F56" s="114"/>
      <c r="G56" s="107"/>
    </row>
    <row r="57" spans="1:9" x14ac:dyDescent="0.15">
      <c r="A57" s="65"/>
      <c r="B57" s="62"/>
      <c r="C57" s="64"/>
      <c r="D57" s="118"/>
      <c r="E57" s="65"/>
      <c r="F57" s="110"/>
    </row>
    <row r="58" spans="1:9" x14ac:dyDescent="0.15">
      <c r="A58" s="65"/>
      <c r="B58" s="62"/>
      <c r="C58" s="64"/>
      <c r="D58" s="118"/>
      <c r="E58" s="65"/>
      <c r="F58" s="110"/>
    </row>
    <row r="59" spans="1:9" x14ac:dyDescent="0.15">
      <c r="A59" s="65"/>
      <c r="B59" s="62"/>
      <c r="C59" s="64"/>
      <c r="D59" s="118"/>
      <c r="E59" s="65"/>
      <c r="F59" s="110"/>
    </row>
    <row r="60" spans="1:9" x14ac:dyDescent="0.15">
      <c r="A60" s="65"/>
      <c r="B60" s="62"/>
      <c r="C60" s="64"/>
      <c r="D60" s="118"/>
      <c r="E60" s="65"/>
      <c r="F60" s="110"/>
      <c r="I60" s="133"/>
    </row>
    <row r="61" spans="1:9" x14ac:dyDescent="0.15">
      <c r="A61" s="65"/>
      <c r="B61" s="62"/>
      <c r="C61" s="64"/>
      <c r="D61" s="65"/>
      <c r="E61" s="65"/>
      <c r="F61" s="110"/>
    </row>
    <row r="62" spans="1:9" x14ac:dyDescent="0.15">
      <c r="A62" s="65"/>
      <c r="B62" s="62"/>
      <c r="C62" s="64"/>
      <c r="D62" s="65"/>
      <c r="E62" s="65"/>
      <c r="F62" s="110"/>
    </row>
    <row r="63" spans="1:9" x14ac:dyDescent="0.15">
      <c r="A63" s="65"/>
      <c r="B63" s="62"/>
      <c r="C63" s="64"/>
      <c r="D63" s="65"/>
      <c r="E63" s="65"/>
      <c r="F63" s="110"/>
    </row>
    <row r="64" spans="1:9" x14ac:dyDescent="0.15">
      <c r="A64" s="65"/>
      <c r="B64" s="62"/>
      <c r="C64" s="64"/>
      <c r="D64" s="65"/>
      <c r="E64" s="65"/>
      <c r="F64" s="110"/>
    </row>
    <row r="65" spans="1:14" x14ac:dyDescent="0.15">
      <c r="A65" s="65"/>
      <c r="B65" s="62"/>
      <c r="C65" s="64"/>
      <c r="D65" s="65"/>
      <c r="E65" s="65"/>
      <c r="F65" s="110"/>
      <c r="G65" s="107"/>
    </row>
    <row r="66" spans="1:14" x14ac:dyDescent="0.15">
      <c r="A66" s="65"/>
      <c r="B66" s="62"/>
      <c r="C66" s="64"/>
      <c r="D66" s="65"/>
      <c r="E66" s="65"/>
      <c r="F66" s="110"/>
      <c r="G66" s="107"/>
    </row>
    <row r="67" spans="1:14" x14ac:dyDescent="0.15">
      <c r="A67" s="65"/>
      <c r="B67" s="62"/>
      <c r="C67" s="64"/>
      <c r="D67" s="65"/>
      <c r="E67" s="65"/>
      <c r="F67" s="110"/>
      <c r="G67" s="107"/>
    </row>
    <row r="68" spans="1:14" x14ac:dyDescent="0.15">
      <c r="A68" s="65"/>
      <c r="B68" s="62"/>
      <c r="C68" s="64"/>
      <c r="D68" s="121"/>
      <c r="E68" s="65"/>
      <c r="F68" s="110"/>
      <c r="G68" s="107"/>
    </row>
    <row r="69" spans="1:14" x14ac:dyDescent="0.15">
      <c r="A69" s="65"/>
      <c r="B69" s="62"/>
      <c r="C69" s="64"/>
      <c r="D69" s="121"/>
      <c r="E69" s="65"/>
      <c r="F69" s="110"/>
      <c r="G69" s="107"/>
    </row>
    <row r="70" spans="1:14" x14ac:dyDescent="0.15">
      <c r="A70" s="65"/>
      <c r="B70" s="62"/>
      <c r="C70" s="64"/>
      <c r="D70" s="65"/>
      <c r="E70" s="65"/>
      <c r="F70" s="110"/>
      <c r="G70" s="107"/>
    </row>
    <row r="71" spans="1:14" x14ac:dyDescent="0.15">
      <c r="A71" s="65"/>
      <c r="B71" s="62"/>
      <c r="C71" s="64"/>
      <c r="D71" s="65"/>
      <c r="E71" s="65"/>
      <c r="F71" s="110"/>
      <c r="G71" s="107"/>
    </row>
    <row r="72" spans="1:14" x14ac:dyDescent="0.15">
      <c r="A72" s="65"/>
      <c r="B72" s="62"/>
      <c r="C72" s="64"/>
      <c r="D72" s="65"/>
      <c r="E72" s="65"/>
      <c r="F72" s="110"/>
      <c r="G72" s="107"/>
    </row>
    <row r="73" spans="1:14" x14ac:dyDescent="0.15">
      <c r="A73" s="65"/>
      <c r="B73" s="62"/>
      <c r="C73" s="64"/>
      <c r="D73" s="65"/>
      <c r="E73" s="65"/>
      <c r="F73" s="110"/>
      <c r="G73" s="107"/>
    </row>
    <row r="74" spans="1:14" x14ac:dyDescent="0.15">
      <c r="A74" s="65"/>
      <c r="B74" s="62"/>
      <c r="C74" s="64"/>
      <c r="D74" s="65"/>
      <c r="E74" s="65"/>
      <c r="F74" s="110"/>
      <c r="G74" s="107"/>
    </row>
    <row r="75" spans="1:14" x14ac:dyDescent="0.15">
      <c r="A75" s="65"/>
      <c r="B75" s="62"/>
      <c r="C75" s="64"/>
      <c r="D75" s="65"/>
      <c r="E75" s="65"/>
      <c r="F75" s="110"/>
    </row>
    <row r="76" spans="1:14" x14ac:dyDescent="0.15">
      <c r="A76" s="65"/>
      <c r="B76" s="62"/>
      <c r="C76" s="64"/>
      <c r="D76" s="65"/>
      <c r="E76" s="65"/>
      <c r="F76" s="110"/>
      <c r="N76" s="109"/>
    </row>
    <row r="77" spans="1:14" x14ac:dyDescent="0.15">
      <c r="A77" s="65"/>
      <c r="B77" s="62"/>
      <c r="C77" s="64"/>
      <c r="D77" s="65"/>
      <c r="E77" s="65"/>
      <c r="F77" s="110"/>
    </row>
    <row r="78" spans="1:14" x14ac:dyDescent="0.15">
      <c r="A78" s="65"/>
      <c r="B78" s="62"/>
      <c r="C78" s="64"/>
      <c r="D78" s="65"/>
      <c r="E78" s="65"/>
      <c r="F78" s="110"/>
    </row>
    <row r="79" spans="1:14" x14ac:dyDescent="0.15">
      <c r="A79" s="65"/>
      <c r="B79" s="62"/>
      <c r="C79" s="64"/>
      <c r="D79" s="65"/>
      <c r="E79" s="65"/>
      <c r="F79" s="110"/>
    </row>
    <row r="80" spans="1:14" x14ac:dyDescent="0.15">
      <c r="A80" s="65"/>
      <c r="B80" s="62"/>
      <c r="C80" s="64"/>
      <c r="D80" s="65"/>
      <c r="E80" s="65"/>
      <c r="F80" s="110"/>
    </row>
    <row r="81" spans="1:11" x14ac:dyDescent="0.15">
      <c r="A81" s="65"/>
      <c r="B81" s="62"/>
      <c r="C81" s="64"/>
      <c r="D81" s="65"/>
      <c r="E81" s="65"/>
      <c r="F81" s="110"/>
    </row>
    <row r="82" spans="1:11" x14ac:dyDescent="0.15">
      <c r="A82" s="65"/>
      <c r="B82" s="62"/>
      <c r="C82" s="64"/>
      <c r="D82" s="65"/>
      <c r="E82" s="65"/>
      <c r="F82" s="110"/>
    </row>
    <row r="83" spans="1:11" x14ac:dyDescent="0.15">
      <c r="A83" s="65"/>
      <c r="B83" s="62"/>
      <c r="C83" s="64"/>
      <c r="D83" s="65"/>
      <c r="E83" s="65"/>
      <c r="F83" s="110"/>
    </row>
    <row r="84" spans="1:11" x14ac:dyDescent="0.15">
      <c r="A84" s="65"/>
      <c r="B84" s="62"/>
      <c r="C84" s="64"/>
      <c r="D84" s="65"/>
      <c r="E84" s="65"/>
      <c r="F84" s="110"/>
    </row>
    <row r="85" spans="1:11" x14ac:dyDescent="0.15">
      <c r="A85" s="65"/>
      <c r="B85" s="62"/>
      <c r="C85" s="64"/>
      <c r="D85" s="65"/>
      <c r="E85" s="65"/>
      <c r="F85" s="110"/>
    </row>
    <row r="86" spans="1:11" x14ac:dyDescent="0.15">
      <c r="A86" s="65"/>
      <c r="B86" s="62"/>
      <c r="C86" s="64"/>
      <c r="D86" s="65"/>
      <c r="E86" s="65"/>
      <c r="F86" s="110"/>
      <c r="J86" s="137"/>
      <c r="K86" s="137"/>
    </row>
    <row r="87" spans="1:11" x14ac:dyDescent="0.15">
      <c r="A87" s="65"/>
      <c r="B87" s="62"/>
      <c r="C87" s="64"/>
      <c r="D87" s="65"/>
      <c r="E87" s="65"/>
      <c r="F87" s="110"/>
      <c r="J87" s="137"/>
      <c r="K87" s="137"/>
    </row>
    <row r="88" spans="1:11" x14ac:dyDescent="0.15">
      <c r="A88" s="65"/>
      <c r="B88" s="62"/>
      <c r="C88" s="64"/>
      <c r="D88" s="65"/>
      <c r="E88" s="65"/>
      <c r="F88" s="110"/>
      <c r="J88" s="137"/>
      <c r="K88" s="137"/>
    </row>
    <row r="89" spans="1:11" x14ac:dyDescent="0.15">
      <c r="A89" s="65"/>
      <c r="B89" s="62"/>
      <c r="C89" s="64"/>
      <c r="D89" s="65"/>
      <c r="E89" s="65"/>
      <c r="F89" s="110"/>
      <c r="J89" s="137"/>
      <c r="K89" s="137"/>
    </row>
    <row r="90" spans="1:11" x14ac:dyDescent="0.15">
      <c r="A90" s="65"/>
      <c r="B90" s="62"/>
      <c r="C90" s="64"/>
      <c r="D90" s="65"/>
      <c r="E90" s="65"/>
      <c r="F90" s="110"/>
      <c r="J90" s="137"/>
      <c r="K90" s="137"/>
    </row>
    <row r="91" spans="1:11" x14ac:dyDescent="0.15">
      <c r="A91" s="65"/>
      <c r="B91" s="62"/>
      <c r="C91" s="64"/>
      <c r="D91" s="65"/>
      <c r="E91" s="65"/>
      <c r="F91" s="110"/>
      <c r="J91" s="137"/>
      <c r="K91" s="137"/>
    </row>
    <row r="92" spans="1:11" x14ac:dyDescent="0.15">
      <c r="A92" s="65"/>
      <c r="B92" s="62"/>
      <c r="C92" s="64"/>
      <c r="D92" s="65"/>
      <c r="E92" s="65"/>
      <c r="F92" s="110"/>
      <c r="J92" s="137"/>
      <c r="K92" s="137"/>
    </row>
    <row r="93" spans="1:11" x14ac:dyDescent="0.15">
      <c r="A93" s="65"/>
      <c r="B93" s="62"/>
      <c r="C93" s="64"/>
      <c r="D93" s="65"/>
      <c r="E93" s="65"/>
      <c r="F93" s="110"/>
      <c r="J93" s="137"/>
      <c r="K93" s="137"/>
    </row>
    <row r="94" spans="1:11" x14ac:dyDescent="0.15">
      <c r="A94" s="65"/>
      <c r="B94" s="62"/>
      <c r="C94" s="64"/>
      <c r="D94" s="65"/>
      <c r="E94" s="65"/>
      <c r="F94" s="110"/>
      <c r="J94" s="137"/>
      <c r="K94" s="137"/>
    </row>
    <row r="95" spans="1:11" x14ac:dyDescent="0.15">
      <c r="A95" s="65"/>
      <c r="B95" s="62"/>
      <c r="C95" s="64"/>
      <c r="D95" s="65"/>
      <c r="E95" s="65"/>
      <c r="F95" s="110"/>
      <c r="J95" s="137"/>
      <c r="K95" s="137"/>
    </row>
    <row r="96" spans="1:11" x14ac:dyDescent="0.15">
      <c r="A96" s="65"/>
      <c r="B96" s="62"/>
      <c r="C96" s="64"/>
      <c r="D96" s="65"/>
      <c r="E96" s="65"/>
      <c r="F96" s="110"/>
      <c r="J96" s="137"/>
      <c r="K96" s="137"/>
    </row>
    <row r="97" spans="1:11" x14ac:dyDescent="0.15">
      <c r="A97" s="65"/>
      <c r="B97" s="62"/>
      <c r="C97" s="64"/>
      <c r="D97" s="65"/>
      <c r="E97" s="65"/>
      <c r="F97" s="110"/>
      <c r="J97" s="138"/>
      <c r="K97" s="138"/>
    </row>
    <row r="98" spans="1:11" x14ac:dyDescent="0.15">
      <c r="A98" s="65"/>
      <c r="B98" s="62"/>
      <c r="C98" s="64"/>
      <c r="D98" s="65"/>
      <c r="E98" s="65"/>
      <c r="F98" s="110"/>
      <c r="J98" s="138"/>
      <c r="K98" s="138"/>
    </row>
    <row r="99" spans="1:11" x14ac:dyDescent="0.15">
      <c r="A99" s="65"/>
      <c r="B99" s="62"/>
      <c r="C99" s="64"/>
      <c r="D99" s="65"/>
      <c r="E99" s="65"/>
      <c r="F99" s="110"/>
      <c r="J99" s="138"/>
      <c r="K99" s="138"/>
    </row>
    <row r="100" spans="1:11" x14ac:dyDescent="0.15">
      <c r="A100" s="65"/>
      <c r="B100" s="62"/>
      <c r="C100" s="64"/>
      <c r="D100" s="65"/>
      <c r="E100" s="65"/>
      <c r="F100" s="110"/>
      <c r="J100" s="138"/>
      <c r="K100" s="138"/>
    </row>
    <row r="101" spans="1:11" x14ac:dyDescent="0.15">
      <c r="A101" s="65"/>
      <c r="B101" s="62"/>
      <c r="C101" s="64"/>
      <c r="D101" s="65"/>
      <c r="E101" s="65"/>
      <c r="F101" s="110"/>
      <c r="J101" s="138"/>
      <c r="K101" s="138"/>
    </row>
    <row r="102" spans="1:11" x14ac:dyDescent="0.15">
      <c r="A102" s="65"/>
      <c r="B102" s="62"/>
      <c r="C102" s="64"/>
      <c r="D102" s="65"/>
      <c r="E102" s="65"/>
      <c r="F102" s="110"/>
      <c r="J102" s="138"/>
      <c r="K102" s="138"/>
    </row>
    <row r="103" spans="1:11" x14ac:dyDescent="0.15">
      <c r="A103" s="65"/>
      <c r="B103" s="62"/>
      <c r="C103" s="64"/>
      <c r="D103" s="65"/>
      <c r="E103" s="65"/>
      <c r="F103" s="110"/>
      <c r="J103" s="138"/>
      <c r="K103" s="138"/>
    </row>
    <row r="104" spans="1:11" x14ac:dyDescent="0.15">
      <c r="A104" s="65"/>
      <c r="B104" s="62"/>
      <c r="C104" s="64"/>
      <c r="D104" s="65"/>
      <c r="E104" s="65"/>
      <c r="F104" s="110"/>
      <c r="J104" s="138"/>
      <c r="K104" s="138"/>
    </row>
    <row r="105" spans="1:11" x14ac:dyDescent="0.15">
      <c r="A105" s="65"/>
      <c r="B105" s="62"/>
      <c r="C105" s="64"/>
      <c r="D105" s="65"/>
      <c r="E105" s="65"/>
      <c r="F105" s="110"/>
      <c r="J105" s="138"/>
      <c r="K105" s="138"/>
    </row>
    <row r="106" spans="1:11" x14ac:dyDescent="0.15">
      <c r="A106" s="65"/>
      <c r="B106" s="62"/>
      <c r="C106" s="64"/>
      <c r="D106" s="65"/>
      <c r="E106" s="65"/>
      <c r="F106" s="110"/>
      <c r="J106" s="138"/>
      <c r="K106" s="138"/>
    </row>
    <row r="107" spans="1:11" x14ac:dyDescent="0.15">
      <c r="A107" s="117"/>
      <c r="B107" s="62"/>
      <c r="C107" s="64"/>
      <c r="D107" s="65"/>
      <c r="E107" s="65"/>
      <c r="F107" s="110"/>
    </row>
    <row r="108" spans="1:11" x14ac:dyDescent="0.15">
      <c r="A108" s="117"/>
      <c r="B108" s="62"/>
      <c r="C108" s="64"/>
      <c r="D108" s="65"/>
      <c r="E108" s="65"/>
      <c r="F108" s="110"/>
    </row>
    <row r="109" spans="1:11" x14ac:dyDescent="0.15">
      <c r="A109" s="117"/>
      <c r="B109" s="62"/>
      <c r="C109" s="64"/>
      <c r="D109" s="65"/>
      <c r="E109" s="65"/>
      <c r="F109" s="110"/>
    </row>
    <row r="110" spans="1:11" x14ac:dyDescent="0.15">
      <c r="A110" s="117"/>
      <c r="B110" s="62"/>
      <c r="C110" s="64"/>
      <c r="D110" s="65"/>
      <c r="E110" s="65"/>
      <c r="F110" s="110"/>
    </row>
    <row r="111" spans="1:11" x14ac:dyDescent="0.15">
      <c r="A111" s="117"/>
      <c r="B111" s="62"/>
      <c r="C111" s="64"/>
      <c r="D111" s="65"/>
      <c r="E111" s="65"/>
      <c r="F111" s="110"/>
    </row>
    <row r="112" spans="1:11" x14ac:dyDescent="0.15">
      <c r="A112" s="117"/>
      <c r="B112" s="62"/>
      <c r="C112" s="64"/>
      <c r="D112" s="65"/>
      <c r="E112" s="65"/>
      <c r="F112" s="110"/>
    </row>
    <row r="113" spans="1:6" x14ac:dyDescent="0.15">
      <c r="A113" s="117"/>
      <c r="B113" s="62"/>
      <c r="C113" s="64"/>
      <c r="D113" s="65"/>
      <c r="E113" s="65"/>
      <c r="F113" s="110"/>
    </row>
    <row r="114" spans="1:6" x14ac:dyDescent="0.15">
      <c r="A114" s="117"/>
      <c r="B114" s="62"/>
      <c r="C114" s="64"/>
      <c r="D114" s="65"/>
      <c r="E114" s="65"/>
      <c r="F114" s="110"/>
    </row>
    <row r="115" spans="1:6" x14ac:dyDescent="0.15">
      <c r="A115" s="117"/>
      <c r="B115" s="62"/>
      <c r="C115" s="64"/>
      <c r="D115" s="65"/>
      <c r="E115" s="65"/>
      <c r="F115" s="110"/>
    </row>
    <row r="116" spans="1:6" x14ac:dyDescent="0.15">
      <c r="A116" s="117"/>
      <c r="B116" s="62"/>
      <c r="C116" s="64"/>
      <c r="D116" s="65"/>
      <c r="E116" s="65"/>
      <c r="F116" s="110"/>
    </row>
    <row r="117" spans="1:6" x14ac:dyDescent="0.15">
      <c r="A117" s="65"/>
      <c r="B117" s="62"/>
      <c r="C117" s="64"/>
      <c r="D117" s="65"/>
      <c r="E117" s="65"/>
      <c r="F117" s="110"/>
    </row>
    <row r="118" spans="1:6" x14ac:dyDescent="0.15">
      <c r="A118" s="65"/>
      <c r="B118" s="62"/>
      <c r="C118" s="64"/>
      <c r="D118" s="65"/>
      <c r="E118" s="65"/>
      <c r="F118" s="110"/>
    </row>
    <row r="119" spans="1:6" x14ac:dyDescent="0.15">
      <c r="A119" s="65"/>
      <c r="B119" s="62"/>
      <c r="C119" s="64"/>
      <c r="D119" s="65"/>
      <c r="E119" s="65"/>
      <c r="F119" s="110"/>
    </row>
    <row r="120" spans="1:6" x14ac:dyDescent="0.15">
      <c r="A120" s="65"/>
      <c r="B120" s="62"/>
      <c r="C120" s="64"/>
      <c r="D120" s="65"/>
      <c r="E120" s="65"/>
      <c r="F120" s="110"/>
    </row>
    <row r="121" spans="1:6" x14ac:dyDescent="0.15">
      <c r="A121" s="65"/>
      <c r="B121" s="62"/>
      <c r="C121" s="64"/>
      <c r="D121" s="65"/>
      <c r="E121" s="65"/>
      <c r="F121" s="110"/>
    </row>
    <row r="122" spans="1:6" x14ac:dyDescent="0.15">
      <c r="A122" s="65"/>
      <c r="B122" s="62"/>
      <c r="C122" s="64"/>
      <c r="D122" s="65"/>
      <c r="E122" s="65"/>
      <c r="F122" s="110"/>
    </row>
    <row r="123" spans="1:6" x14ac:dyDescent="0.15">
      <c r="A123" s="65"/>
      <c r="B123" s="62"/>
      <c r="C123" s="64"/>
      <c r="D123" s="65"/>
      <c r="E123" s="65"/>
      <c r="F123" s="110"/>
    </row>
    <row r="124" spans="1:6" x14ac:dyDescent="0.15">
      <c r="A124" s="65"/>
      <c r="B124" s="62"/>
      <c r="C124" s="64"/>
      <c r="D124" s="65"/>
      <c r="E124" s="65"/>
      <c r="F124" s="110"/>
    </row>
    <row r="125" spans="1:6" x14ac:dyDescent="0.15">
      <c r="A125" s="65"/>
      <c r="B125" s="62"/>
      <c r="C125" s="64"/>
      <c r="D125" s="65"/>
      <c r="E125" s="65"/>
      <c r="F125" s="110"/>
    </row>
    <row r="126" spans="1:6" x14ac:dyDescent="0.15">
      <c r="A126" s="65"/>
      <c r="B126" s="62"/>
      <c r="C126" s="64"/>
      <c r="D126" s="65"/>
      <c r="E126" s="65"/>
      <c r="F126" s="110"/>
    </row>
    <row r="127" spans="1:6" x14ac:dyDescent="0.15">
      <c r="A127" s="65"/>
      <c r="B127" s="62"/>
      <c r="C127" s="64"/>
      <c r="D127" s="65"/>
      <c r="E127" s="65"/>
      <c r="F127" s="110"/>
    </row>
    <row r="128" spans="1:6" x14ac:dyDescent="0.15">
      <c r="A128" s="65"/>
      <c r="B128" s="62"/>
      <c r="C128" s="64"/>
      <c r="D128" s="65"/>
      <c r="E128" s="65"/>
      <c r="F128" s="110"/>
    </row>
    <row r="129" spans="1:6" x14ac:dyDescent="0.15">
      <c r="A129" s="65"/>
      <c r="B129" s="62"/>
      <c r="C129" s="64"/>
      <c r="D129" s="65"/>
      <c r="E129" s="65"/>
      <c r="F129" s="110"/>
    </row>
    <row r="130" spans="1:6" x14ac:dyDescent="0.15">
      <c r="A130" s="65"/>
      <c r="B130" s="62"/>
      <c r="C130" s="64"/>
      <c r="D130" s="65"/>
      <c r="E130" s="65"/>
      <c r="F130" s="110"/>
    </row>
    <row r="131" spans="1:6" x14ac:dyDescent="0.15">
      <c r="A131" s="65"/>
      <c r="B131" s="62"/>
      <c r="C131" s="64"/>
      <c r="D131" s="65"/>
      <c r="E131" s="65"/>
      <c r="F131" s="110"/>
    </row>
    <row r="132" spans="1:6" x14ac:dyDescent="0.15">
      <c r="A132" s="65"/>
      <c r="B132" s="62"/>
      <c r="C132" s="64"/>
      <c r="D132" s="65"/>
      <c r="E132" s="65"/>
      <c r="F132" s="110"/>
    </row>
    <row r="133" spans="1:6" x14ac:dyDescent="0.15">
      <c r="A133" s="65"/>
      <c r="B133" s="62"/>
      <c r="C133" s="64"/>
      <c r="D133" s="65"/>
      <c r="E133" s="65"/>
      <c r="F133" s="110"/>
    </row>
    <row r="134" spans="1:6" x14ac:dyDescent="0.15">
      <c r="A134" s="65"/>
      <c r="B134" s="62"/>
      <c r="C134" s="64"/>
      <c r="D134" s="65"/>
      <c r="E134" s="65"/>
      <c r="F134" s="110"/>
    </row>
    <row r="135" spans="1:6" x14ac:dyDescent="0.15">
      <c r="A135" s="65"/>
      <c r="B135" s="62"/>
      <c r="C135" s="64"/>
      <c r="D135" s="65"/>
      <c r="E135" s="65"/>
      <c r="F135" s="110"/>
    </row>
    <row r="136" spans="1:6" x14ac:dyDescent="0.15">
      <c r="A136" s="65"/>
      <c r="B136" s="62"/>
      <c r="C136" s="64"/>
      <c r="D136" s="65"/>
      <c r="E136" s="65"/>
      <c r="F136" s="110"/>
    </row>
    <row r="137" spans="1:6" x14ac:dyDescent="0.15">
      <c r="A137" s="65"/>
      <c r="B137" s="62"/>
      <c r="C137" s="64"/>
      <c r="D137" s="65"/>
      <c r="E137" s="65"/>
      <c r="F137" s="110"/>
    </row>
    <row r="138" spans="1:6" x14ac:dyDescent="0.15">
      <c r="A138" s="65"/>
      <c r="B138" s="62"/>
      <c r="C138" s="64"/>
      <c r="D138" s="65"/>
      <c r="E138" s="65"/>
      <c r="F138" s="110"/>
    </row>
    <row r="139" spans="1:6" x14ac:dyDescent="0.15">
      <c r="A139" s="65"/>
      <c r="B139" s="62"/>
      <c r="C139" s="64"/>
      <c r="D139" s="65"/>
      <c r="E139" s="65"/>
      <c r="F139" s="110"/>
    </row>
    <row r="140" spans="1:6" x14ac:dyDescent="0.15">
      <c r="A140" s="65"/>
      <c r="B140" s="62"/>
      <c r="C140" s="64"/>
      <c r="D140" s="65"/>
      <c r="E140" s="65"/>
      <c r="F140" s="110"/>
    </row>
    <row r="141" spans="1:6" x14ac:dyDescent="0.15">
      <c r="A141" s="65"/>
      <c r="B141" s="62"/>
      <c r="C141" s="64"/>
      <c r="D141" s="65"/>
      <c r="E141" s="65"/>
      <c r="F141" s="110"/>
    </row>
    <row r="142" spans="1:6" x14ac:dyDescent="0.15">
      <c r="A142" s="65"/>
      <c r="B142" s="62"/>
      <c r="C142" s="64"/>
      <c r="D142" s="65"/>
      <c r="E142" s="65"/>
      <c r="F142" s="110"/>
    </row>
    <row r="143" spans="1:6" x14ac:dyDescent="0.15">
      <c r="A143" s="65"/>
      <c r="B143" s="62"/>
      <c r="C143" s="64"/>
      <c r="D143" s="65"/>
      <c r="E143" s="65"/>
      <c r="F143" s="110"/>
    </row>
    <row r="144" spans="1:6" x14ac:dyDescent="0.15">
      <c r="A144" s="65"/>
      <c r="B144" s="62"/>
      <c r="C144" s="64"/>
      <c r="D144" s="65"/>
      <c r="E144" s="65"/>
      <c r="F144" s="110"/>
    </row>
    <row r="145" spans="1:6" x14ac:dyDescent="0.15">
      <c r="A145" s="65"/>
      <c r="B145" s="62"/>
      <c r="C145" s="64"/>
      <c r="D145" s="65"/>
      <c r="E145" s="65"/>
      <c r="F145" s="110"/>
    </row>
    <row r="146" spans="1:6" x14ac:dyDescent="0.15">
      <c r="A146" s="65"/>
      <c r="B146" s="62"/>
      <c r="C146" s="64"/>
      <c r="D146" s="65"/>
      <c r="E146" s="65"/>
      <c r="F146" s="110"/>
    </row>
    <row r="147" spans="1:6" x14ac:dyDescent="0.15">
      <c r="A147" s="65"/>
      <c r="B147" s="62"/>
      <c r="C147" s="64"/>
      <c r="D147" s="65"/>
      <c r="E147" s="65"/>
      <c r="F147" s="110"/>
    </row>
    <row r="148" spans="1:6" x14ac:dyDescent="0.15">
      <c r="A148" s="65"/>
      <c r="B148" s="62"/>
      <c r="C148" s="64"/>
      <c r="D148" s="65"/>
      <c r="E148" s="65"/>
      <c r="F148" s="110"/>
    </row>
    <row r="149" spans="1:6" x14ac:dyDescent="0.15">
      <c r="A149" s="65"/>
      <c r="B149" s="62"/>
      <c r="C149" s="64"/>
      <c r="D149" s="65"/>
      <c r="E149" s="65"/>
      <c r="F149" s="110"/>
    </row>
    <row r="150" spans="1:6" x14ac:dyDescent="0.15">
      <c r="A150" s="65"/>
      <c r="B150" s="62"/>
      <c r="C150" s="64"/>
      <c r="D150" s="65"/>
      <c r="E150" s="65"/>
      <c r="F150" s="110"/>
    </row>
    <row r="151" spans="1:6" x14ac:dyDescent="0.15">
      <c r="A151" s="65"/>
      <c r="B151" s="62"/>
      <c r="C151" s="64"/>
      <c r="D151" s="65"/>
      <c r="E151" s="65"/>
      <c r="F151" s="110"/>
    </row>
    <row r="152" spans="1:6" x14ac:dyDescent="0.15">
      <c r="A152" s="65"/>
      <c r="B152" s="62"/>
      <c r="C152" s="64"/>
      <c r="D152" s="65"/>
      <c r="E152" s="65"/>
      <c r="F152" s="110"/>
    </row>
    <row r="153" spans="1:6" x14ac:dyDescent="0.15">
      <c r="A153" s="65"/>
      <c r="B153" s="62"/>
      <c r="C153" s="64"/>
      <c r="D153" s="65"/>
      <c r="E153" s="65"/>
      <c r="F153" s="110"/>
    </row>
    <row r="154" spans="1:6" x14ac:dyDescent="0.15">
      <c r="A154" s="65"/>
      <c r="B154" s="62"/>
      <c r="C154" s="64"/>
      <c r="D154" s="65"/>
      <c r="E154" s="65"/>
      <c r="F154" s="110"/>
    </row>
    <row r="155" spans="1:6" x14ac:dyDescent="0.15">
      <c r="A155" s="65"/>
      <c r="B155" s="62"/>
      <c r="C155" s="64"/>
      <c r="D155" s="65"/>
      <c r="E155" s="65"/>
      <c r="F155" s="110"/>
    </row>
    <row r="156" spans="1:6" x14ac:dyDescent="0.15">
      <c r="A156" s="65"/>
      <c r="B156" s="62"/>
      <c r="C156" s="64"/>
      <c r="D156" s="65"/>
      <c r="E156" s="65"/>
      <c r="F156" s="110"/>
    </row>
    <row r="157" spans="1:6" x14ac:dyDescent="0.15">
      <c r="A157" s="65"/>
      <c r="B157" s="62"/>
      <c r="C157" s="64"/>
      <c r="D157" s="65"/>
      <c r="E157" s="65"/>
      <c r="F157" s="110"/>
    </row>
    <row r="158" spans="1:6" x14ac:dyDescent="0.15">
      <c r="A158" s="65"/>
      <c r="B158" s="62"/>
      <c r="C158" s="64"/>
      <c r="D158" s="65"/>
      <c r="E158" s="65"/>
      <c r="F158" s="110"/>
    </row>
    <row r="159" spans="1:6" x14ac:dyDescent="0.15">
      <c r="A159" s="65"/>
      <c r="B159" s="62"/>
      <c r="C159" s="64"/>
      <c r="D159" s="65"/>
      <c r="E159" s="65"/>
      <c r="F159" s="110"/>
    </row>
    <row r="160" spans="1:6" x14ac:dyDescent="0.15">
      <c r="A160" s="65"/>
      <c r="B160" s="62"/>
      <c r="C160" s="64"/>
      <c r="D160" s="65"/>
      <c r="E160" s="65"/>
      <c r="F160" s="110"/>
    </row>
    <row r="161" spans="1:6" x14ac:dyDescent="0.15">
      <c r="A161" s="65"/>
      <c r="B161" s="62"/>
      <c r="C161" s="64"/>
      <c r="D161" s="65"/>
      <c r="E161" s="65"/>
      <c r="F161" s="110"/>
    </row>
    <row r="162" spans="1:6" x14ac:dyDescent="0.15">
      <c r="A162" s="65"/>
      <c r="B162" s="62"/>
      <c r="C162" s="64"/>
      <c r="D162" s="65"/>
      <c r="E162" s="65"/>
      <c r="F162" s="110"/>
    </row>
    <row r="163" spans="1:6" x14ac:dyDescent="0.15">
      <c r="A163" s="65"/>
      <c r="B163" s="62"/>
      <c r="C163" s="64"/>
      <c r="D163" s="65"/>
      <c r="E163" s="65"/>
      <c r="F163" s="110"/>
    </row>
    <row r="164" spans="1:6" x14ac:dyDescent="0.15">
      <c r="A164" s="65"/>
      <c r="B164" s="62"/>
      <c r="C164" s="64"/>
      <c r="D164" s="65"/>
      <c r="E164" s="65"/>
      <c r="F164" s="110"/>
    </row>
    <row r="165" spans="1:6" x14ac:dyDescent="0.15">
      <c r="A165" s="65"/>
      <c r="B165" s="62"/>
      <c r="C165" s="64"/>
      <c r="D165" s="65"/>
      <c r="E165" s="65"/>
      <c r="F165" s="110"/>
    </row>
    <row r="166" spans="1:6" x14ac:dyDescent="0.15">
      <c r="A166" s="65"/>
      <c r="B166" s="62"/>
      <c r="C166" s="64"/>
      <c r="D166" s="65"/>
      <c r="E166" s="65"/>
      <c r="F166" s="110"/>
    </row>
    <row r="167" spans="1:6" x14ac:dyDescent="0.15">
      <c r="A167" s="65"/>
      <c r="B167" s="62"/>
      <c r="C167" s="64"/>
      <c r="D167" s="65"/>
      <c r="E167" s="65"/>
      <c r="F167" s="110"/>
    </row>
    <row r="168" spans="1:6" x14ac:dyDescent="0.15">
      <c r="A168" s="65"/>
      <c r="B168" s="62"/>
      <c r="C168" s="64"/>
      <c r="D168" s="65"/>
      <c r="E168" s="65"/>
      <c r="F168" s="110"/>
    </row>
    <row r="169" spans="1:6" x14ac:dyDescent="0.15">
      <c r="A169" s="65"/>
      <c r="B169" s="62"/>
      <c r="C169" s="64"/>
      <c r="D169" s="65"/>
      <c r="E169" s="65"/>
      <c r="F169" s="110"/>
    </row>
    <row r="170" spans="1:6" x14ac:dyDescent="0.15">
      <c r="A170" s="65"/>
      <c r="B170" s="62"/>
      <c r="C170" s="64"/>
      <c r="D170" s="65"/>
      <c r="E170" s="65"/>
      <c r="F170" s="110"/>
    </row>
    <row r="171" spans="1:6" x14ac:dyDescent="0.15">
      <c r="A171" s="65"/>
      <c r="B171" s="62"/>
      <c r="C171" s="64"/>
      <c r="D171" s="65"/>
      <c r="E171" s="65"/>
      <c r="F171" s="110"/>
    </row>
    <row r="172" spans="1:6" x14ac:dyDescent="0.15">
      <c r="A172" s="65"/>
      <c r="B172" s="62"/>
      <c r="C172" s="64"/>
      <c r="D172" s="65"/>
      <c r="E172" s="65"/>
      <c r="F172" s="110"/>
    </row>
    <row r="173" spans="1:6" x14ac:dyDescent="0.15">
      <c r="A173" s="65"/>
      <c r="B173" s="62"/>
      <c r="C173" s="64"/>
      <c r="D173" s="65"/>
      <c r="E173" s="65"/>
      <c r="F173" s="110"/>
    </row>
    <row r="174" spans="1:6" x14ac:dyDescent="0.15">
      <c r="A174" s="65"/>
      <c r="B174" s="62"/>
      <c r="C174" s="64"/>
      <c r="D174" s="65"/>
      <c r="E174" s="65"/>
      <c r="F174" s="110"/>
    </row>
    <row r="175" spans="1:6" x14ac:dyDescent="0.15">
      <c r="A175" s="65"/>
      <c r="B175" s="62"/>
      <c r="C175" s="64"/>
      <c r="D175" s="65"/>
      <c r="E175" s="65"/>
      <c r="F175" s="110"/>
    </row>
    <row r="176" spans="1:6" x14ac:dyDescent="0.15">
      <c r="A176" s="65"/>
      <c r="B176" s="62"/>
      <c r="C176" s="64"/>
      <c r="D176" s="65"/>
      <c r="E176" s="65"/>
      <c r="F176" s="110"/>
    </row>
    <row r="177" spans="1:6" x14ac:dyDescent="0.15">
      <c r="A177" s="65"/>
      <c r="B177" s="62"/>
      <c r="C177" s="64"/>
      <c r="D177" s="65"/>
      <c r="E177" s="65"/>
      <c r="F177" s="110"/>
    </row>
    <row r="178" spans="1:6" x14ac:dyDescent="0.15">
      <c r="A178" s="65"/>
      <c r="B178" s="62"/>
      <c r="C178" s="64"/>
      <c r="D178" s="65"/>
      <c r="E178" s="65"/>
      <c r="F178" s="110"/>
    </row>
    <row r="179" spans="1:6" x14ac:dyDescent="0.15">
      <c r="A179" s="65"/>
      <c r="B179" s="62"/>
      <c r="C179" s="64"/>
      <c r="D179" s="65"/>
      <c r="E179" s="65"/>
      <c r="F179" s="110"/>
    </row>
    <row r="180" spans="1:6" x14ac:dyDescent="0.15">
      <c r="A180" s="65"/>
      <c r="B180" s="62"/>
      <c r="C180" s="64"/>
      <c r="D180" s="65"/>
      <c r="E180" s="65"/>
      <c r="F180" s="110"/>
    </row>
    <row r="181" spans="1:6" x14ac:dyDescent="0.15">
      <c r="A181" s="65"/>
      <c r="B181" s="62"/>
      <c r="C181" s="64"/>
      <c r="D181" s="65"/>
      <c r="E181" s="65"/>
      <c r="F181" s="110"/>
    </row>
    <row r="182" spans="1:6" x14ac:dyDescent="0.15">
      <c r="A182" s="65"/>
      <c r="B182" s="62"/>
      <c r="C182" s="64"/>
      <c r="D182" s="65"/>
      <c r="E182" s="65"/>
      <c r="F182" s="110"/>
    </row>
    <row r="183" spans="1:6" x14ac:dyDescent="0.15">
      <c r="A183" s="65"/>
      <c r="B183" s="62"/>
      <c r="C183" s="64"/>
      <c r="D183" s="65"/>
      <c r="E183" s="65"/>
      <c r="F183" s="110"/>
    </row>
    <row r="184" spans="1:6" x14ac:dyDescent="0.15">
      <c r="A184" s="65"/>
      <c r="B184" s="62"/>
      <c r="C184" s="64"/>
      <c r="D184" s="65"/>
      <c r="E184" s="65"/>
      <c r="F184" s="110"/>
    </row>
    <row r="185" spans="1:6" x14ac:dyDescent="0.15">
      <c r="A185" s="65"/>
      <c r="B185" s="62"/>
      <c r="C185" s="64"/>
      <c r="D185" s="65"/>
      <c r="E185" s="65"/>
      <c r="F185" s="110"/>
    </row>
    <row r="186" spans="1:6" x14ac:dyDescent="0.15">
      <c r="A186" s="65"/>
      <c r="B186" s="62"/>
      <c r="C186" s="64"/>
      <c r="D186" s="65"/>
      <c r="E186" s="65"/>
      <c r="F186" s="110"/>
    </row>
    <row r="187" spans="1:6" x14ac:dyDescent="0.15">
      <c r="A187" s="65"/>
      <c r="B187" s="62"/>
      <c r="C187" s="64"/>
      <c r="D187" s="65"/>
      <c r="E187" s="65"/>
      <c r="F187" s="110"/>
    </row>
    <row r="188" spans="1:6" x14ac:dyDescent="0.15">
      <c r="A188" s="65"/>
      <c r="B188" s="62"/>
      <c r="C188" s="64"/>
      <c r="D188" s="65"/>
      <c r="E188" s="65"/>
      <c r="F188" s="110"/>
    </row>
    <row r="189" spans="1:6" x14ac:dyDescent="0.15">
      <c r="A189" s="65"/>
      <c r="B189" s="62"/>
      <c r="C189" s="64"/>
      <c r="D189" s="65"/>
      <c r="E189" s="65"/>
      <c r="F189" s="110"/>
    </row>
    <row r="190" spans="1:6" x14ac:dyDescent="0.15">
      <c r="A190" s="65"/>
      <c r="B190" s="62"/>
      <c r="C190" s="64"/>
      <c r="D190" s="65"/>
      <c r="E190" s="65"/>
      <c r="F190" s="110"/>
    </row>
    <row r="191" spans="1:6" x14ac:dyDescent="0.15">
      <c r="A191" s="65"/>
      <c r="B191" s="62"/>
      <c r="C191" s="64"/>
      <c r="D191" s="65"/>
      <c r="E191" s="65"/>
      <c r="F191" s="110"/>
    </row>
    <row r="192" spans="1:6" x14ac:dyDescent="0.15">
      <c r="A192" s="65"/>
      <c r="B192" s="62"/>
      <c r="C192" s="64"/>
      <c r="D192" s="65"/>
      <c r="E192" s="65"/>
      <c r="F192" s="110"/>
    </row>
    <row r="193" spans="1:6" x14ac:dyDescent="0.15">
      <c r="A193" s="65"/>
      <c r="B193" s="62"/>
      <c r="C193" s="64"/>
      <c r="D193" s="65"/>
      <c r="E193" s="65"/>
      <c r="F193" s="110"/>
    </row>
    <row r="194" spans="1:6" x14ac:dyDescent="0.15">
      <c r="A194" s="65"/>
      <c r="B194" s="62"/>
      <c r="C194" s="64"/>
      <c r="D194" s="65"/>
      <c r="E194" s="65"/>
      <c r="F194" s="110"/>
    </row>
    <row r="195" spans="1:6" x14ac:dyDescent="0.15">
      <c r="A195" s="65"/>
      <c r="B195" s="62"/>
      <c r="C195" s="64"/>
      <c r="D195" s="65"/>
      <c r="E195" s="65"/>
      <c r="F195" s="110"/>
    </row>
    <row r="196" spans="1:6" x14ac:dyDescent="0.15">
      <c r="A196" s="65"/>
      <c r="B196" s="62"/>
      <c r="C196" s="64"/>
      <c r="D196" s="65"/>
      <c r="E196" s="65"/>
      <c r="F196" s="110"/>
    </row>
    <row r="197" spans="1:6" x14ac:dyDescent="0.15">
      <c r="A197" s="65"/>
      <c r="B197" s="62"/>
      <c r="C197" s="64"/>
      <c r="D197" s="65"/>
      <c r="E197" s="65"/>
      <c r="F197" s="110"/>
    </row>
    <row r="198" spans="1:6" x14ac:dyDescent="0.15">
      <c r="A198" s="65"/>
      <c r="B198" s="62"/>
      <c r="C198" s="64"/>
      <c r="D198" s="65"/>
      <c r="E198" s="65"/>
      <c r="F198" s="110"/>
    </row>
    <row r="199" spans="1:6" x14ac:dyDescent="0.15">
      <c r="A199" s="65"/>
      <c r="B199" s="62"/>
      <c r="C199" s="64"/>
      <c r="D199" s="65"/>
      <c r="E199" s="65"/>
      <c r="F199" s="110"/>
    </row>
    <row r="200" spans="1:6" x14ac:dyDescent="0.15">
      <c r="A200" s="65"/>
      <c r="B200" s="62"/>
      <c r="C200" s="64"/>
      <c r="D200" s="65"/>
      <c r="E200" s="65"/>
      <c r="F200" s="110"/>
    </row>
    <row r="201" spans="1:6" x14ac:dyDescent="0.15">
      <c r="A201" s="65"/>
      <c r="B201" s="62"/>
      <c r="C201" s="64"/>
      <c r="D201" s="65"/>
      <c r="E201" s="65"/>
      <c r="F201" s="110"/>
    </row>
    <row r="202" spans="1:6" x14ac:dyDescent="0.15">
      <c r="A202" s="65"/>
      <c r="B202" s="62"/>
      <c r="C202" s="64"/>
      <c r="D202" s="65"/>
      <c r="E202" s="65"/>
      <c r="F202" s="110"/>
    </row>
    <row r="203" spans="1:6" x14ac:dyDescent="0.15">
      <c r="A203" s="65"/>
      <c r="B203" s="62"/>
      <c r="C203" s="64"/>
      <c r="D203" s="65"/>
      <c r="E203" s="65"/>
      <c r="F203" s="110"/>
    </row>
    <row r="204" spans="1:6" x14ac:dyDescent="0.15">
      <c r="A204" s="65"/>
      <c r="B204" s="62"/>
      <c r="C204" s="64"/>
      <c r="D204" s="65"/>
      <c r="E204" s="65"/>
      <c r="F204" s="110"/>
    </row>
    <row r="205" spans="1:6" x14ac:dyDescent="0.15">
      <c r="A205" s="65"/>
      <c r="B205" s="62"/>
      <c r="C205" s="64"/>
      <c r="D205" s="65"/>
      <c r="E205" s="65"/>
      <c r="F205" s="110"/>
    </row>
    <row r="206" spans="1:6" x14ac:dyDescent="0.15">
      <c r="A206" s="65"/>
      <c r="B206" s="62"/>
      <c r="C206" s="64"/>
      <c r="D206" s="65"/>
      <c r="E206" s="65"/>
      <c r="F206" s="110"/>
    </row>
    <row r="207" spans="1:6" x14ac:dyDescent="0.15">
      <c r="A207" s="65"/>
      <c r="B207" s="62"/>
      <c r="C207" s="64"/>
      <c r="D207" s="65"/>
      <c r="E207" s="65"/>
      <c r="F207" s="110"/>
    </row>
    <row r="208" spans="1:6" x14ac:dyDescent="0.15">
      <c r="A208" s="65"/>
      <c r="B208" s="62"/>
      <c r="C208" s="64"/>
      <c r="D208" s="65"/>
      <c r="E208" s="65"/>
      <c r="F208" s="110"/>
    </row>
    <row r="209" spans="1:6" x14ac:dyDescent="0.15">
      <c r="A209" s="65"/>
      <c r="B209" s="62"/>
      <c r="C209" s="64"/>
      <c r="D209" s="65"/>
      <c r="E209" s="65"/>
      <c r="F209" s="110"/>
    </row>
    <row r="210" spans="1:6" x14ac:dyDescent="0.15">
      <c r="A210" s="65"/>
      <c r="B210" s="62"/>
      <c r="C210" s="64"/>
      <c r="D210" s="65"/>
      <c r="E210" s="65"/>
      <c r="F210" s="110"/>
    </row>
    <row r="211" spans="1:6" x14ac:dyDescent="0.15">
      <c r="A211" s="65"/>
      <c r="B211" s="62"/>
      <c r="C211" s="64"/>
      <c r="D211" s="65"/>
      <c r="E211" s="65"/>
      <c r="F211" s="110"/>
    </row>
    <row r="212" spans="1:6" x14ac:dyDescent="0.15">
      <c r="A212" s="65"/>
      <c r="B212" s="62"/>
      <c r="C212" s="64"/>
      <c r="D212" s="65"/>
      <c r="E212" s="65"/>
      <c r="F212" s="110"/>
    </row>
    <row r="213" spans="1:6" x14ac:dyDescent="0.15">
      <c r="A213" s="65"/>
      <c r="B213" s="62"/>
      <c r="C213" s="64"/>
      <c r="D213" s="65"/>
      <c r="E213" s="65"/>
      <c r="F213" s="110"/>
    </row>
    <row r="214" spans="1:6" x14ac:dyDescent="0.15">
      <c r="A214" s="65"/>
      <c r="B214" s="62"/>
      <c r="C214" s="64"/>
      <c r="D214" s="65"/>
      <c r="E214" s="65"/>
      <c r="F214" s="110"/>
    </row>
    <row r="215" spans="1:6" x14ac:dyDescent="0.15">
      <c r="A215" s="65"/>
      <c r="B215" s="62"/>
      <c r="C215" s="64"/>
      <c r="D215" s="65"/>
      <c r="E215" s="65"/>
      <c r="F215" s="110"/>
    </row>
    <row r="216" spans="1:6" x14ac:dyDescent="0.15">
      <c r="A216" s="65"/>
      <c r="B216" s="62"/>
      <c r="C216" s="64"/>
      <c r="D216" s="65"/>
      <c r="E216" s="65"/>
      <c r="F216" s="110"/>
    </row>
    <row r="217" spans="1:6" x14ac:dyDescent="0.15">
      <c r="A217" s="65"/>
      <c r="B217" s="62"/>
      <c r="C217" s="64"/>
      <c r="D217" s="65"/>
      <c r="E217" s="65"/>
      <c r="F217" s="110"/>
    </row>
    <row r="218" spans="1:6" x14ac:dyDescent="0.15">
      <c r="A218" s="65"/>
      <c r="B218" s="62"/>
      <c r="C218" s="64"/>
      <c r="D218" s="65"/>
      <c r="E218" s="65"/>
      <c r="F218" s="110"/>
    </row>
    <row r="219" spans="1:6" x14ac:dyDescent="0.15">
      <c r="A219" s="65"/>
      <c r="B219" s="62"/>
      <c r="C219" s="64"/>
      <c r="D219" s="65"/>
      <c r="E219" s="65"/>
      <c r="F219" s="110"/>
    </row>
    <row r="220" spans="1:6" x14ac:dyDescent="0.15">
      <c r="A220" s="65"/>
      <c r="B220" s="62"/>
      <c r="C220" s="64"/>
      <c r="D220" s="65"/>
      <c r="E220" s="65"/>
      <c r="F220" s="110"/>
    </row>
    <row r="221" spans="1:6" x14ac:dyDescent="0.15">
      <c r="A221" s="65"/>
      <c r="B221" s="62"/>
      <c r="C221" s="64"/>
      <c r="D221" s="65"/>
      <c r="E221" s="65"/>
      <c r="F221" s="110"/>
    </row>
    <row r="222" spans="1:6" x14ac:dyDescent="0.15">
      <c r="A222" s="65"/>
      <c r="B222" s="62"/>
      <c r="C222" s="64"/>
      <c r="D222" s="65"/>
      <c r="E222" s="65"/>
      <c r="F222" s="110"/>
    </row>
    <row r="223" spans="1:6" x14ac:dyDescent="0.15">
      <c r="A223" s="65"/>
      <c r="B223" s="62"/>
      <c r="C223" s="64"/>
      <c r="D223" s="65"/>
      <c r="E223" s="65"/>
      <c r="F223" s="110"/>
    </row>
    <row r="224" spans="1:6" x14ac:dyDescent="0.15">
      <c r="A224" s="65"/>
      <c r="B224" s="62"/>
      <c r="C224" s="64"/>
      <c r="D224" s="65"/>
      <c r="E224" s="65"/>
      <c r="F224" s="110"/>
    </row>
    <row r="225" spans="1:6" x14ac:dyDescent="0.15">
      <c r="A225" s="65"/>
      <c r="B225" s="62"/>
      <c r="C225" s="64"/>
      <c r="D225" s="65"/>
      <c r="E225" s="65"/>
      <c r="F225" s="110"/>
    </row>
    <row r="226" spans="1:6" x14ac:dyDescent="0.15">
      <c r="A226" s="65"/>
      <c r="B226" s="62"/>
      <c r="C226" s="64"/>
      <c r="D226" s="65"/>
      <c r="E226" s="65"/>
      <c r="F226" s="110"/>
    </row>
    <row r="227" spans="1:6" x14ac:dyDescent="0.15">
      <c r="A227" s="65"/>
      <c r="B227" s="62"/>
      <c r="C227" s="64"/>
      <c r="D227" s="65"/>
      <c r="E227" s="65"/>
      <c r="F227" s="110"/>
    </row>
    <row r="228" spans="1:6" x14ac:dyDescent="0.15">
      <c r="A228" s="65"/>
      <c r="B228" s="62"/>
      <c r="C228" s="64"/>
      <c r="D228" s="65"/>
      <c r="E228" s="65"/>
      <c r="F228" s="110"/>
    </row>
    <row r="229" spans="1:6" x14ac:dyDescent="0.15">
      <c r="A229" s="65"/>
      <c r="B229" s="62"/>
      <c r="C229" s="64"/>
      <c r="D229" s="65"/>
      <c r="E229" s="65"/>
      <c r="F229" s="110"/>
    </row>
    <row r="230" spans="1:6" x14ac:dyDescent="0.15">
      <c r="A230" s="65"/>
      <c r="B230" s="62"/>
      <c r="C230" s="64"/>
      <c r="D230" s="65"/>
      <c r="E230" s="65"/>
      <c r="F230" s="110"/>
    </row>
    <row r="231" spans="1:6" x14ac:dyDescent="0.15">
      <c r="A231" s="65"/>
      <c r="B231" s="62"/>
      <c r="C231" s="64"/>
      <c r="D231" s="65"/>
      <c r="E231" s="65"/>
      <c r="F231" s="110"/>
    </row>
    <row r="232" spans="1:6" x14ac:dyDescent="0.15">
      <c r="A232" s="65"/>
      <c r="B232" s="62"/>
      <c r="C232" s="64"/>
      <c r="D232" s="65"/>
      <c r="E232" s="65"/>
      <c r="F232" s="110"/>
    </row>
    <row r="233" spans="1:6" x14ac:dyDescent="0.15">
      <c r="A233" s="65"/>
      <c r="B233" s="62"/>
      <c r="C233" s="64"/>
      <c r="D233" s="65"/>
      <c r="E233" s="65"/>
      <c r="F233" s="110"/>
    </row>
    <row r="234" spans="1:6" x14ac:dyDescent="0.15">
      <c r="A234" s="65"/>
      <c r="B234" s="62"/>
      <c r="C234" s="64"/>
      <c r="D234" s="65"/>
      <c r="E234" s="65"/>
      <c r="F234" s="110"/>
    </row>
    <row r="235" spans="1:6" x14ac:dyDescent="0.15">
      <c r="A235" s="65"/>
      <c r="B235" s="62"/>
      <c r="C235" s="64"/>
      <c r="D235" s="65"/>
      <c r="E235" s="65"/>
      <c r="F235" s="110"/>
    </row>
    <row r="236" spans="1:6" x14ac:dyDescent="0.15">
      <c r="A236" s="65"/>
      <c r="B236" s="62"/>
      <c r="C236" s="64"/>
      <c r="D236" s="65"/>
      <c r="E236" s="65"/>
      <c r="F236" s="110"/>
    </row>
    <row r="237" spans="1:6" x14ac:dyDescent="0.15">
      <c r="A237" s="65"/>
      <c r="B237" s="62"/>
      <c r="C237" s="64"/>
      <c r="D237" s="65"/>
      <c r="E237" s="65"/>
      <c r="F237" s="110"/>
    </row>
    <row r="238" spans="1:6" x14ac:dyDescent="0.15">
      <c r="A238" s="65"/>
      <c r="B238" s="62"/>
      <c r="C238" s="64"/>
      <c r="D238" s="65"/>
      <c r="E238" s="65"/>
      <c r="F238" s="110"/>
    </row>
    <row r="239" spans="1:6" x14ac:dyDescent="0.15">
      <c r="A239" s="65"/>
      <c r="B239" s="62"/>
      <c r="C239" s="64"/>
      <c r="D239" s="65"/>
      <c r="E239" s="65"/>
      <c r="F239" s="110"/>
    </row>
    <row r="240" spans="1:6" x14ac:dyDescent="0.15">
      <c r="A240" s="65"/>
      <c r="B240" s="62"/>
      <c r="C240" s="64"/>
      <c r="D240" s="65"/>
      <c r="E240" s="65"/>
      <c r="F240" s="110"/>
    </row>
    <row r="241" spans="1:11" x14ac:dyDescent="0.15">
      <c r="A241" s="65"/>
      <c r="B241" s="62"/>
      <c r="C241" s="64"/>
      <c r="D241" s="65"/>
      <c r="E241" s="65"/>
      <c r="F241" s="110"/>
    </row>
    <row r="242" spans="1:11" x14ac:dyDescent="0.15">
      <c r="A242" s="65"/>
      <c r="B242" s="62"/>
      <c r="C242" s="64"/>
      <c r="D242" s="65"/>
      <c r="E242" s="65"/>
      <c r="F242" s="110"/>
    </row>
    <row r="243" spans="1:11" x14ac:dyDescent="0.15">
      <c r="A243" s="65"/>
      <c r="B243" s="62"/>
      <c r="C243" s="64"/>
      <c r="D243" s="65"/>
      <c r="E243" s="65"/>
      <c r="F243" s="110"/>
    </row>
    <row r="244" spans="1:11" x14ac:dyDescent="0.15">
      <c r="A244" s="65"/>
      <c r="B244" s="62"/>
      <c r="C244" s="64"/>
      <c r="D244" s="65"/>
      <c r="E244" s="65"/>
      <c r="F244" s="110"/>
    </row>
    <row r="245" spans="1:11" x14ac:dyDescent="0.15">
      <c r="A245" s="65"/>
      <c r="B245" s="62"/>
      <c r="C245" s="64"/>
      <c r="D245" s="65"/>
      <c r="E245" s="65"/>
      <c r="F245" s="110"/>
    </row>
    <row r="246" spans="1:11" x14ac:dyDescent="0.15">
      <c r="A246" s="65"/>
      <c r="B246" s="62"/>
      <c r="C246" s="64"/>
      <c r="D246" s="65"/>
      <c r="E246" s="65"/>
      <c r="F246" s="110"/>
    </row>
    <row r="247" spans="1:11" x14ac:dyDescent="0.15">
      <c r="A247" s="65"/>
      <c r="B247" s="62"/>
      <c r="C247" s="64"/>
      <c r="D247" s="65"/>
      <c r="E247" s="65"/>
      <c r="F247" s="110"/>
    </row>
    <row r="248" spans="1:11" x14ac:dyDescent="0.15">
      <c r="A248" s="65"/>
      <c r="B248" s="62"/>
      <c r="C248" s="64"/>
      <c r="D248" s="65"/>
      <c r="E248" s="65"/>
      <c r="F248" s="110"/>
    </row>
    <row r="249" spans="1:11" x14ac:dyDescent="0.15">
      <c r="A249" s="65"/>
      <c r="B249" s="62"/>
      <c r="C249" s="64"/>
      <c r="D249" s="65"/>
      <c r="E249" s="65"/>
      <c r="F249" s="110"/>
    </row>
    <row r="250" spans="1:11" x14ac:dyDescent="0.15">
      <c r="A250" s="65"/>
      <c r="B250" s="62"/>
      <c r="C250" s="64"/>
      <c r="D250" s="65"/>
      <c r="E250" s="65"/>
      <c r="F250" s="110"/>
    </row>
    <row r="251" spans="1:11" x14ac:dyDescent="0.15">
      <c r="A251" s="65"/>
      <c r="B251" s="62"/>
      <c r="C251" s="64"/>
      <c r="D251" s="65"/>
      <c r="E251" s="65"/>
      <c r="F251" s="110"/>
    </row>
    <row r="252" spans="1:11" x14ac:dyDescent="0.15">
      <c r="A252" s="65"/>
      <c r="B252" s="62"/>
      <c r="C252" s="64"/>
      <c r="D252" s="65"/>
      <c r="E252" s="65"/>
      <c r="F252" s="110"/>
    </row>
    <row r="253" spans="1:11" x14ac:dyDescent="0.15">
      <c r="A253" s="65"/>
      <c r="B253" s="62"/>
      <c r="C253" s="64"/>
      <c r="D253" s="65"/>
      <c r="E253" s="65"/>
      <c r="F253" s="110"/>
    </row>
    <row r="254" spans="1:11" s="106" customFormat="1" x14ac:dyDescent="0.15">
      <c r="A254" s="62"/>
      <c r="B254" s="62"/>
      <c r="C254" s="64"/>
      <c r="D254" s="65"/>
      <c r="E254" s="65"/>
      <c r="F254" s="110"/>
      <c r="H254" s="139"/>
      <c r="I254" s="139"/>
      <c r="J254" s="139"/>
      <c r="K254" s="139"/>
    </row>
    <row r="255" spans="1:11" s="106" customFormat="1" x14ac:dyDescent="0.15">
      <c r="A255" s="62"/>
      <c r="B255" s="62"/>
      <c r="C255" s="64"/>
      <c r="D255" s="65"/>
      <c r="E255" s="65"/>
      <c r="F255" s="110"/>
      <c r="H255" s="139"/>
      <c r="I255" s="139"/>
      <c r="J255" s="139"/>
      <c r="K255" s="139"/>
    </row>
    <row r="256" spans="1:11" s="106" customFormat="1" x14ac:dyDescent="0.15">
      <c r="A256" s="62"/>
      <c r="B256" s="62"/>
      <c r="C256" s="64"/>
      <c r="D256" s="65"/>
      <c r="E256" s="65"/>
      <c r="F256" s="110"/>
      <c r="H256" s="139"/>
      <c r="I256" s="139"/>
      <c r="J256" s="139"/>
      <c r="K256" s="139"/>
    </row>
    <row r="257" spans="1:11" s="106" customFormat="1" x14ac:dyDescent="0.15">
      <c r="A257" s="62"/>
      <c r="B257" s="62"/>
      <c r="C257" s="64"/>
      <c r="D257" s="65"/>
      <c r="E257" s="65"/>
      <c r="F257" s="110"/>
      <c r="H257" s="139"/>
      <c r="I257" s="139"/>
      <c r="J257" s="139"/>
      <c r="K257" s="139"/>
    </row>
    <row r="258" spans="1:11" s="106" customFormat="1" x14ac:dyDescent="0.15">
      <c r="A258" s="62"/>
      <c r="B258" s="62"/>
      <c r="C258" s="64"/>
      <c r="D258" s="65"/>
      <c r="E258" s="65"/>
      <c r="F258" s="110"/>
      <c r="H258" s="139"/>
      <c r="I258" s="139"/>
      <c r="J258" s="139"/>
      <c r="K258" s="139"/>
    </row>
    <row r="259" spans="1:11" s="106" customFormat="1" x14ac:dyDescent="0.15">
      <c r="A259" s="62"/>
      <c r="B259" s="62"/>
      <c r="C259" s="64"/>
      <c r="D259" s="65"/>
      <c r="E259" s="65"/>
      <c r="F259" s="110"/>
      <c r="H259" s="139"/>
      <c r="I259" s="139"/>
      <c r="J259" s="139"/>
      <c r="K259" s="139"/>
    </row>
    <row r="260" spans="1:11" s="106" customFormat="1" x14ac:dyDescent="0.15">
      <c r="A260" s="62"/>
      <c r="B260" s="62"/>
      <c r="C260" s="64"/>
      <c r="D260" s="65"/>
      <c r="E260" s="65"/>
      <c r="F260" s="110"/>
      <c r="H260" s="139"/>
      <c r="I260" s="139"/>
      <c r="J260" s="139"/>
      <c r="K260" s="139"/>
    </row>
    <row r="261" spans="1:11" s="106" customFormat="1" x14ac:dyDescent="0.15">
      <c r="A261" s="62"/>
      <c r="B261" s="62"/>
      <c r="C261" s="64"/>
      <c r="D261" s="65"/>
      <c r="E261" s="65"/>
      <c r="F261" s="110"/>
      <c r="H261" s="139"/>
      <c r="I261" s="139"/>
      <c r="J261" s="139"/>
      <c r="K261" s="139"/>
    </row>
    <row r="262" spans="1:11" s="106" customFormat="1" x14ac:dyDescent="0.15">
      <c r="A262" s="62"/>
      <c r="B262" s="62"/>
      <c r="C262" s="64"/>
      <c r="D262" s="65"/>
      <c r="E262" s="65"/>
      <c r="F262" s="110"/>
      <c r="H262" s="139"/>
      <c r="I262" s="139"/>
      <c r="J262" s="139"/>
      <c r="K262" s="139"/>
    </row>
    <row r="263" spans="1:11" s="106" customFormat="1" x14ac:dyDescent="0.15">
      <c r="A263" s="62"/>
      <c r="B263" s="62"/>
      <c r="C263" s="64"/>
      <c r="D263" s="65"/>
      <c r="E263" s="65"/>
      <c r="F263" s="110"/>
      <c r="H263" s="139"/>
      <c r="I263" s="139"/>
      <c r="J263" s="139"/>
      <c r="K263" s="139"/>
    </row>
    <row r="264" spans="1:11" s="106" customFormat="1" x14ac:dyDescent="0.15">
      <c r="A264" s="62"/>
      <c r="B264" s="62"/>
      <c r="C264" s="64"/>
      <c r="D264" s="65"/>
      <c r="E264" s="65"/>
      <c r="F264" s="110"/>
      <c r="H264" s="139"/>
      <c r="I264" s="139"/>
      <c r="J264" s="139"/>
      <c r="K264" s="139"/>
    </row>
    <row r="265" spans="1:11" s="106" customFormat="1" x14ac:dyDescent="0.15">
      <c r="A265" s="62"/>
      <c r="B265" s="62"/>
      <c r="C265" s="64"/>
      <c r="D265" s="65"/>
      <c r="E265" s="65"/>
      <c r="F265" s="110"/>
      <c r="H265" s="139"/>
      <c r="I265" s="139"/>
      <c r="J265" s="139"/>
      <c r="K265" s="139"/>
    </row>
    <row r="266" spans="1:11" s="106" customFormat="1" x14ac:dyDescent="0.15">
      <c r="A266" s="62"/>
      <c r="B266" s="62"/>
      <c r="C266" s="64"/>
      <c r="D266" s="65"/>
      <c r="E266" s="65"/>
      <c r="F266" s="110"/>
      <c r="H266" s="139"/>
      <c r="I266" s="139"/>
      <c r="J266" s="139"/>
      <c r="K266" s="139"/>
    </row>
    <row r="267" spans="1:11" s="106" customFormat="1" x14ac:dyDescent="0.15">
      <c r="A267" s="62"/>
      <c r="B267" s="62"/>
      <c r="C267" s="64"/>
      <c r="D267" s="65"/>
      <c r="E267" s="65"/>
      <c r="F267" s="110"/>
      <c r="H267" s="139"/>
      <c r="I267" s="139"/>
      <c r="J267" s="139"/>
      <c r="K267" s="139"/>
    </row>
    <row r="268" spans="1:11" s="106" customFormat="1" x14ac:dyDescent="0.15">
      <c r="A268" s="62"/>
      <c r="B268" s="62"/>
      <c r="C268" s="64"/>
      <c r="D268" s="65"/>
      <c r="E268" s="65"/>
      <c r="F268" s="110"/>
      <c r="H268" s="139"/>
      <c r="I268" s="139"/>
      <c r="J268" s="139"/>
      <c r="K268" s="139"/>
    </row>
    <row r="269" spans="1:11" s="106" customFormat="1" x14ac:dyDescent="0.15">
      <c r="A269" s="62"/>
      <c r="B269" s="62"/>
      <c r="C269" s="64"/>
      <c r="D269" s="65"/>
      <c r="E269" s="65"/>
      <c r="F269" s="110"/>
      <c r="H269" s="139"/>
      <c r="I269" s="139"/>
      <c r="J269" s="139"/>
      <c r="K269" s="139"/>
    </row>
    <row r="270" spans="1:11" x14ac:dyDescent="0.15">
      <c r="A270" s="65"/>
      <c r="B270" s="62"/>
      <c r="C270" s="64"/>
      <c r="D270" s="65"/>
      <c r="E270" s="65"/>
      <c r="F270" s="110"/>
    </row>
    <row r="271" spans="1:11" x14ac:dyDescent="0.15">
      <c r="B271" s="106"/>
    </row>
    <row r="272" spans="1:11" x14ac:dyDescent="0.15">
      <c r="B272" s="106"/>
    </row>
    <row r="273" spans="2:2" x14ac:dyDescent="0.15">
      <c r="B273" s="106"/>
    </row>
    <row r="274" spans="2:2" x14ac:dyDescent="0.15">
      <c r="B274" s="106"/>
    </row>
    <row r="275" spans="2:2" x14ac:dyDescent="0.15">
      <c r="B275" s="106"/>
    </row>
    <row r="276" spans="2:2" x14ac:dyDescent="0.15">
      <c r="B276" s="106"/>
    </row>
    <row r="277" spans="2:2" x14ac:dyDescent="0.15">
      <c r="B277" s="106"/>
    </row>
    <row r="278" spans="2:2" x14ac:dyDescent="0.15">
      <c r="B278" s="106"/>
    </row>
    <row r="279" spans="2:2" x14ac:dyDescent="0.15">
      <c r="B279" s="106"/>
    </row>
    <row r="280" spans="2:2" x14ac:dyDescent="0.15">
      <c r="B280" s="106"/>
    </row>
    <row r="281" spans="2:2" x14ac:dyDescent="0.15">
      <c r="B281" s="106"/>
    </row>
  </sheetData>
  <mergeCells count="2">
    <mergeCell ref="C2:F2"/>
    <mergeCell ref="C3:F3"/>
  </mergeCells>
  <phoneticPr fontId="2" type="noConversion"/>
  <pageMargins left="0.39370078740157483" right="0.39370078740157483" top="0.39370078740157483" bottom="0.39370078740157483" header="0.51181102362204722" footer="0.51181102362204722"/>
  <pageSetup paperSize="9" scale="88" fitToHeight="20" orientation="landscape" horizontalDpi="1200" verticalDpi="1200"/>
  <headerFooter alignWithMargins="0">
    <oddFooter>&amp;L&amp;P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17</vt:i4>
      </vt:variant>
      <vt:variant>
        <vt:lpstr>Named Ranges</vt:lpstr>
      </vt:variant>
      <vt:variant>
        <vt:i4>9</vt:i4>
      </vt:variant>
    </vt:vector>
  </HeadingPairs>
  <TitlesOfParts>
    <vt:vector size="26" baseType="lpstr">
      <vt:lpstr>Master Grants 2017</vt:lpstr>
      <vt:lpstr>Grants Master for Web Site</vt:lpstr>
      <vt:lpstr>Grants Master 2017 for AR</vt:lpstr>
      <vt:lpstr>NCT</vt:lpstr>
      <vt:lpstr>CHT</vt:lpstr>
      <vt:lpstr>Sheet1</vt:lpstr>
      <vt:lpstr>DOCBF</vt:lpstr>
      <vt:lpstr>Grants Master doodle)</vt:lpstr>
      <vt:lpstr>Grants Master Web Site Nov 18 </vt:lpstr>
      <vt:lpstr>Sheet9</vt:lpstr>
      <vt:lpstr>Sheet8</vt:lpstr>
      <vt:lpstr>Update Sheet</vt:lpstr>
      <vt:lpstr>Sheet7</vt:lpstr>
      <vt:lpstr>Sheet6</vt:lpstr>
      <vt:lpstr>Sheet4</vt:lpstr>
      <vt:lpstr>Sheet5</vt:lpstr>
      <vt:lpstr>Sheet2</vt:lpstr>
      <vt:lpstr>'Grants Master doodle)'!Print_Area</vt:lpstr>
      <vt:lpstr>'Grants Master for Web Site'!Print_Area</vt:lpstr>
      <vt:lpstr>'Grants Master Web Site Nov 18 '!Print_Area</vt:lpstr>
      <vt:lpstr>'Master Grants 2017'!Print_Area</vt:lpstr>
      <vt:lpstr>'Update Sheet'!Print_Area</vt:lpstr>
      <vt:lpstr>'Grants Master 2017 for AR'!Print_Titles</vt:lpstr>
      <vt:lpstr>'Grants Master doodle)'!Print_Titles</vt:lpstr>
      <vt:lpstr>'Grants Master for Web Site'!Print_Titles</vt:lpstr>
      <vt:lpstr>'Master Grants 2017'!Print_Titles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 Room</dc:creator>
  <cp:lastModifiedBy>Susan McClaughry</cp:lastModifiedBy>
  <cp:lastPrinted>2025-10-04T12:50:57Z</cp:lastPrinted>
  <dcterms:created xsi:type="dcterms:W3CDTF">2016-01-06T16:19:23Z</dcterms:created>
  <dcterms:modified xsi:type="dcterms:W3CDTF">2026-01-16T12:14:48Z</dcterms:modified>
</cp:coreProperties>
</file>